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1春季\"/>
    </mc:Choice>
  </mc:AlternateContent>
  <xr:revisionPtr revIDLastSave="0" documentId="13_ncr:1_{54DF468F-DA30-43A0-B363-030C5130E561}" xr6:coauthVersionLast="47" xr6:coauthVersionMax="47" xr10:uidLastSave="{00000000-0000-0000-0000-000000000000}"/>
  <bookViews>
    <workbookView xWindow="3960" yWindow="1095" windowWidth="21600" windowHeight="16650" xr2:uid="{A5764844-4311-414E-9851-A3F8418689E5}"/>
  </bookViews>
  <sheets>
    <sheet name="①大学情報・紹介文" sheetId="3" r:id="rId1"/>
    <sheet name="②スタッフ" sheetId="8" r:id="rId2"/>
    <sheet name="③エントリー" sheetId="5" r:id="rId3"/>
    <sheet name="印刷用" sheetId="6" r:id="rId4"/>
    <sheet name="マスター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6" l="1"/>
  <c r="F16" i="6"/>
  <c r="F15" i="6"/>
  <c r="P17" i="8"/>
  <c r="H17" i="8"/>
  <c r="L17" i="8"/>
  <c r="F19" i="6"/>
  <c r="F13" i="6"/>
  <c r="F14" i="6"/>
  <c r="F22" i="6" l="1"/>
  <c r="F21" i="6"/>
  <c r="F20" i="6"/>
  <c r="B1" i="8"/>
  <c r="B1" i="5" l="1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26" i="6"/>
  <c r="F17" i="6" a="1"/>
  <c r="F17" i="6" s="1"/>
  <c r="D11" i="6"/>
  <c r="D9" i="6"/>
  <c r="D8" i="6"/>
  <c r="D7" i="6"/>
  <c r="A3" i="6"/>
  <c r="A1" i="6" l="1"/>
  <c r="P23" i="3"/>
  <c r="P21" i="3"/>
  <c r="P19" i="3"/>
  <c r="N15" i="3"/>
  <c r="K5" i="3" a="1"/>
  <c r="K5" i="3" s="1"/>
  <c r="D7" i="3" s="1"/>
  <c r="A5" i="6" l="1"/>
  <c r="B4" i="8"/>
  <c r="B4" i="5"/>
  <c r="A23" i="3"/>
  <c r="A15" i="3"/>
  <c r="A5" i="3"/>
  <c r="A8" i="3"/>
  <c r="A21" i="3"/>
  <c r="A13" i="3"/>
  <c r="A4" i="3"/>
  <c r="A25" i="3"/>
  <c r="A7" i="3"/>
  <c r="A19" i="3"/>
  <c r="A11" i="3"/>
  <c r="A9" i="3"/>
  <c r="A17" i="3"/>
  <c r="D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<sst xmlns="http://schemas.openxmlformats.org/spreadsheetml/2006/main" count="942" uniqueCount="628">
  <si>
    <t>背番号</t>
    <rPh sb="0" eb="3">
      <t>セバンゴウ</t>
    </rPh>
    <phoneticPr fontId="1"/>
  </si>
  <si>
    <t>主将</t>
    <rPh sb="0" eb="2">
      <t>シュショウ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</si>
  <si>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</si>
  <si>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</si>
  <si>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学部</t>
    <rPh sb="0" eb="2">
      <t>ガクブ</t>
    </rPh>
    <phoneticPr fontId="1"/>
  </si>
  <si>
    <t>身長</t>
    <rPh sb="0" eb="2">
      <t>シンチョウ</t>
    </rPh>
    <phoneticPr fontId="1"/>
  </si>
  <si>
    <t>ポジション</t>
    <phoneticPr fontId="1"/>
  </si>
  <si>
    <t>出身中</t>
    <rPh sb="0" eb="2">
      <t>シュッシン</t>
    </rPh>
    <rPh sb="2" eb="3">
      <t>ナカ</t>
    </rPh>
    <phoneticPr fontId="1"/>
  </si>
  <si>
    <t>○</t>
  </si>
  <si>
    <t>MB</t>
  </si>
  <si>
    <t>山田</t>
    <rPh sb="0" eb="2">
      <t>ヤマダ</t>
    </rPh>
    <phoneticPr fontId="1"/>
  </si>
  <si>
    <t>かおる</t>
    <phoneticPr fontId="1"/>
  </si>
  <si>
    <t>やまだ</t>
    <phoneticPr fontId="1"/>
  </si>
  <si>
    <t>経済</t>
    <rPh sb="0" eb="2">
      <t>ケイザイ</t>
    </rPh>
    <phoneticPr fontId="1"/>
  </si>
  <si>
    <t>東京三中</t>
    <rPh sb="0" eb="2">
      <t>トウキョウ</t>
    </rPh>
    <rPh sb="2" eb="3">
      <t>3</t>
    </rPh>
    <rPh sb="3" eb="4">
      <t>ナカ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</si>
  <si>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</si>
  <si>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>姓名よみ（ひらがな）</t>
    <rPh sb="0" eb="2">
      <t>セイメイ</t>
    </rPh>
    <phoneticPr fontId="1"/>
  </si>
  <si>
    <t>学年</t>
    <rPh sb="0" eb="2">
      <t>ガクネン</t>
    </rPh>
    <phoneticPr fontId="1"/>
  </si>
  <si>
    <t>最高
到達点</t>
    <rPh sb="0" eb="2">
      <t>サイコウ</t>
    </rPh>
    <rPh sb="3" eb="6">
      <t>トウタツテン</t>
    </rPh>
    <phoneticPr fontId="1"/>
  </si>
  <si>
    <t>出身高</t>
    <rPh sb="0" eb="2">
      <t>シュッシン</t>
    </rPh>
    <rPh sb="2" eb="3">
      <t>タカ</t>
    </rPh>
    <phoneticPr fontId="1"/>
  </si>
  <si>
    <t>パンフ
非掲載</t>
    <rPh sb="4" eb="5">
      <t>ヒ</t>
    </rPh>
    <rPh sb="5" eb="7">
      <t>ケイサイ</t>
    </rPh>
    <phoneticPr fontId="1"/>
  </si>
  <si>
    <t>学連登録
個人番号</t>
    <rPh sb="0" eb="2">
      <t>ガクレン</t>
    </rPh>
    <rPh sb="2" eb="4">
      <t>トウロク</t>
    </rPh>
    <rPh sb="5" eb="7">
      <t>コジン</t>
    </rPh>
    <rPh sb="7" eb="9">
      <t>バンゴウ</t>
    </rPh>
    <phoneticPr fontId="1"/>
  </si>
  <si>
    <t>「学科」は不要</t>
    <phoneticPr fontId="1"/>
  </si>
  <si>
    <t>不要の場合は
何も入れない</t>
    <rPh sb="0" eb="2">
      <t>フヨウ</t>
    </rPh>
    <rPh sb="3" eb="5">
      <t>バアイ</t>
    </rPh>
    <rPh sb="7" eb="8">
      <t>ナニ</t>
    </rPh>
    <rPh sb="9" eb="10">
      <t>イ</t>
    </rPh>
    <phoneticPr fontId="1"/>
  </si>
  <si>
    <t>パンフ非掲載者は「非掲載」選択</t>
    <rPh sb="3" eb="4">
      <t>ヒ</t>
    </rPh>
    <rPh sb="4" eb="6">
      <t>ケイサイ</t>
    </rPh>
    <rPh sb="6" eb="7">
      <t>シャ</t>
    </rPh>
    <rPh sb="9" eb="10">
      <t>ヒ</t>
    </rPh>
    <rPh sb="10" eb="12">
      <t>ケイサイ</t>
    </rPh>
    <rPh sb="13" eb="15">
      <t>センタク</t>
    </rPh>
    <phoneticPr fontId="1"/>
  </si>
  <si>
    <t>例</t>
    <rPh sb="0" eb="1">
      <t>レイ</t>
    </rPh>
    <phoneticPr fontId="1"/>
  </si>
  <si>
    <t>学連</t>
  </si>
  <si>
    <t>（以下余白）</t>
    <rPh sb="1" eb="3">
      <t>イカ</t>
    </rPh>
    <rPh sb="3" eb="5">
      <t>ヨハク</t>
    </rPh>
    <phoneticPr fontId="1"/>
  </si>
  <si>
    <t>大学名</t>
    <rPh sb="0" eb="2">
      <t>ダイガク</t>
    </rPh>
    <rPh sb="2" eb="3">
      <t>ナ</t>
    </rPh>
    <phoneticPr fontId="3"/>
  </si>
  <si>
    <t>ポジション</t>
    <phoneticPr fontId="3"/>
  </si>
  <si>
    <t>PWD</t>
    <phoneticPr fontId="3"/>
  </si>
  <si>
    <t>電話下4桁</t>
    <rPh sb="0" eb="2">
      <t>デンワ</t>
    </rPh>
    <rPh sb="2" eb="3">
      <t>シタ</t>
    </rPh>
    <rPh sb="4" eb="5">
      <t>ケタ</t>
    </rPh>
    <phoneticPr fontId="3"/>
  </si>
  <si>
    <t>4-M-001</t>
  </si>
  <si>
    <t>青山学院大学</t>
  </si>
  <si>
    <t>AOYAMA GAKUIN University</t>
  </si>
  <si>
    <t>アウトサイドヒッター</t>
  </si>
  <si>
    <t>4-M-002</t>
  </si>
  <si>
    <t>亜細亜大学</t>
  </si>
  <si>
    <t>ASIA University</t>
  </si>
  <si>
    <t>オポジット</t>
  </si>
  <si>
    <t>4-M-003</t>
  </si>
  <si>
    <t>茨城大学</t>
  </si>
  <si>
    <t>ミドルブロッカー</t>
  </si>
  <si>
    <t>4-M-004</t>
  </si>
  <si>
    <t>宇都宮大学</t>
  </si>
  <si>
    <t>セッター</t>
  </si>
  <si>
    <t>4-M-005</t>
  </si>
  <si>
    <t>桜美林大学</t>
  </si>
  <si>
    <t>J.F.OBERLIN University</t>
  </si>
  <si>
    <t>リリーフサーバー</t>
  </si>
  <si>
    <t>4-M-006</t>
  </si>
  <si>
    <t>学習院大学</t>
  </si>
  <si>
    <t>リベロ</t>
  </si>
  <si>
    <t>4-M-007</t>
  </si>
  <si>
    <t>神奈川大学</t>
  </si>
  <si>
    <t>KANAGAWA University</t>
  </si>
  <si>
    <t>チームスタッフ</t>
  </si>
  <si>
    <t>4-M-008</t>
  </si>
  <si>
    <t>神奈川工科大学</t>
  </si>
  <si>
    <t>4-M-009</t>
  </si>
  <si>
    <t>4-M-010</t>
  </si>
  <si>
    <t>関東学院大学</t>
  </si>
  <si>
    <t>4-M-011</t>
  </si>
  <si>
    <t>北里大学</t>
  </si>
  <si>
    <t>4-M-012</t>
  </si>
  <si>
    <t>群馬大学</t>
  </si>
  <si>
    <t>4-M-013</t>
  </si>
  <si>
    <t>慶應義塾大学</t>
  </si>
  <si>
    <t>KEIO University</t>
  </si>
  <si>
    <t>4-M-014</t>
  </si>
  <si>
    <t>工学院大学</t>
  </si>
  <si>
    <t>4-M-015</t>
  </si>
  <si>
    <t>國學院大學</t>
  </si>
  <si>
    <t>4-M-016</t>
  </si>
  <si>
    <t>国際武道大学</t>
  </si>
  <si>
    <t>INTERNATIONAL BUDO University</t>
  </si>
  <si>
    <t>4-M-017</t>
  </si>
  <si>
    <t>国士舘大学</t>
  </si>
  <si>
    <t>KOKUSHIKAN University</t>
  </si>
  <si>
    <t>4-M-018</t>
  </si>
  <si>
    <t>駒澤大学</t>
  </si>
  <si>
    <t>KOMAZAWA University</t>
  </si>
  <si>
    <t>4-M-019</t>
  </si>
  <si>
    <t>埼玉大学</t>
  </si>
  <si>
    <t>4-M-020</t>
  </si>
  <si>
    <t>産業能率大学</t>
  </si>
  <si>
    <t>4-M-021</t>
  </si>
  <si>
    <t>芝浦工業大学</t>
  </si>
  <si>
    <t>4-M-022</t>
  </si>
  <si>
    <t>4-M-023</t>
  </si>
  <si>
    <t>淑徳大学みずほ台キャンパス</t>
  </si>
  <si>
    <t>4-M-024</t>
  </si>
  <si>
    <t>順天堂大学</t>
  </si>
  <si>
    <t>JUNTENDO University</t>
  </si>
  <si>
    <t>4-M-025</t>
  </si>
  <si>
    <t>城西大学</t>
  </si>
  <si>
    <t>4-M-026</t>
  </si>
  <si>
    <t>城西国際大学</t>
  </si>
  <si>
    <t>4-M-027</t>
  </si>
  <si>
    <t>上智大学</t>
  </si>
  <si>
    <t>4-M-028</t>
  </si>
  <si>
    <t>4-M-029</t>
  </si>
  <si>
    <t>成蹊大学</t>
  </si>
  <si>
    <t>4-M-030</t>
  </si>
  <si>
    <t>成城大学</t>
  </si>
  <si>
    <t>4-M-031</t>
  </si>
  <si>
    <t>専修大学</t>
  </si>
  <si>
    <t>4-M-032</t>
  </si>
  <si>
    <t>創価大学</t>
  </si>
  <si>
    <t>4-M-033</t>
  </si>
  <si>
    <t>大正大学</t>
  </si>
  <si>
    <t>4-M-034</t>
  </si>
  <si>
    <t>大東文化大学</t>
  </si>
  <si>
    <t>DAITO BUNKA University</t>
  </si>
  <si>
    <t>4-M-035</t>
  </si>
  <si>
    <t>高崎経済大学</t>
  </si>
  <si>
    <t>4-M-036</t>
  </si>
  <si>
    <t>高千穂大学</t>
  </si>
  <si>
    <t>4-M-037</t>
  </si>
  <si>
    <t>4-M-038</t>
  </si>
  <si>
    <t>玉川大学</t>
  </si>
  <si>
    <t>4-M-039</t>
  </si>
  <si>
    <t>千葉大学</t>
  </si>
  <si>
    <t>4-M-040</t>
  </si>
  <si>
    <t>4-M-041</t>
  </si>
  <si>
    <t>千葉商科大学</t>
  </si>
  <si>
    <t>4-M-042</t>
  </si>
  <si>
    <t>中央大学</t>
  </si>
  <si>
    <t>CHUO University</t>
  </si>
  <si>
    <t>4-M-043</t>
  </si>
  <si>
    <t>中央学院大学</t>
  </si>
  <si>
    <t>CHUO GAKUIN University</t>
  </si>
  <si>
    <t>4-M-044</t>
  </si>
  <si>
    <t>朝鮮大学校</t>
  </si>
  <si>
    <t>4-M-045</t>
  </si>
  <si>
    <t>筑波大学</t>
  </si>
  <si>
    <t>TSUKUBA University</t>
  </si>
  <si>
    <t>4-M-046</t>
  </si>
  <si>
    <t>4-M-047</t>
  </si>
  <si>
    <t>都留文科大学</t>
  </si>
  <si>
    <t>TSURU University</t>
  </si>
  <si>
    <t>4-M-048</t>
  </si>
  <si>
    <t>帝京大学</t>
  </si>
  <si>
    <t>4-M-049</t>
  </si>
  <si>
    <t>4-M-050</t>
  </si>
  <si>
    <t>桐蔭横浜大学</t>
  </si>
  <si>
    <t>4-M-051</t>
  </si>
  <si>
    <t>東海大学</t>
  </si>
  <si>
    <t>TOKAI University</t>
  </si>
  <si>
    <t>4-M-052</t>
  </si>
  <si>
    <t>東京大学</t>
  </si>
  <si>
    <t>4-M-053</t>
  </si>
  <si>
    <t>東京海洋大学</t>
  </si>
  <si>
    <t>4-M-054</t>
  </si>
  <si>
    <t>東京外国語大学</t>
  </si>
  <si>
    <t>4-M-055</t>
  </si>
  <si>
    <t>東京学芸大学</t>
  </si>
  <si>
    <t>TOKYO GAKUGEI University</t>
  </si>
  <si>
    <t>4-M-056</t>
  </si>
  <si>
    <t>東京経済大学</t>
  </si>
  <si>
    <t>4-M-057</t>
  </si>
  <si>
    <t>4-M-058</t>
  </si>
  <si>
    <t>東京国際大学</t>
  </si>
  <si>
    <t>4-M-059</t>
  </si>
  <si>
    <t>東京電機大学</t>
  </si>
  <si>
    <t>4-M-060</t>
  </si>
  <si>
    <t>東京都市大学</t>
  </si>
  <si>
    <t>4-M-061</t>
  </si>
  <si>
    <t>東京都立大学</t>
  </si>
  <si>
    <t>4-M-062</t>
  </si>
  <si>
    <t>東京農業大学</t>
  </si>
  <si>
    <t>4-M-063</t>
  </si>
  <si>
    <t>東京農工大学</t>
  </si>
  <si>
    <t>4-M-064</t>
  </si>
  <si>
    <t>東京薬科大学</t>
  </si>
  <si>
    <t>4-M-065</t>
  </si>
  <si>
    <t>東京理科大学神楽坂キャンパス</t>
  </si>
  <si>
    <t>4-M-066</t>
  </si>
  <si>
    <t>東京理科大学野田キャンパス</t>
  </si>
  <si>
    <t>4-M-067</t>
  </si>
  <si>
    <t>4-M-068</t>
  </si>
  <si>
    <t>東洋大学</t>
  </si>
  <si>
    <t>4-M-069</t>
  </si>
  <si>
    <t>獨協大学</t>
  </si>
  <si>
    <t>4-M-070</t>
  </si>
  <si>
    <t>4-M-071</t>
  </si>
  <si>
    <t>日本大学</t>
  </si>
  <si>
    <t>NIHON University</t>
  </si>
  <si>
    <t>4-M-072</t>
  </si>
  <si>
    <t>日本ウェルネススポーツ大学</t>
  </si>
  <si>
    <t>4-M-073</t>
  </si>
  <si>
    <t>日本ウェルネススポーツ大学東京キャンパス</t>
  </si>
  <si>
    <t>4-M-074</t>
  </si>
  <si>
    <t>日本工業大学</t>
  </si>
  <si>
    <t>4-M-075</t>
  </si>
  <si>
    <t>日本体育大学</t>
  </si>
  <si>
    <t>NIPPON SPORT SCIENCE University</t>
  </si>
  <si>
    <t>一橋大学</t>
  </si>
  <si>
    <t>文教大学</t>
  </si>
  <si>
    <t>文京学院大学</t>
  </si>
  <si>
    <t>平成国際大学</t>
  </si>
  <si>
    <t>HEISEI INTERNATIONAL University</t>
  </si>
  <si>
    <t>防衛大学校</t>
  </si>
  <si>
    <t>武蔵大学</t>
  </si>
  <si>
    <t>武蔵野大学</t>
  </si>
  <si>
    <t>明治学院大学</t>
  </si>
  <si>
    <t>MEIJI GAKUIN University</t>
  </si>
  <si>
    <t>明星大学</t>
  </si>
  <si>
    <t>山梨大学</t>
  </si>
  <si>
    <t>山梨学院大学</t>
  </si>
  <si>
    <t>YAMANASHI GAKUIN University</t>
  </si>
  <si>
    <t>横浜国立大学</t>
  </si>
  <si>
    <t>YOKOHAMA NATIONAL University</t>
  </si>
  <si>
    <t>横浜市立大学</t>
  </si>
  <si>
    <t>立教大学</t>
  </si>
  <si>
    <t>RIKKYO University</t>
  </si>
  <si>
    <t>流通経済大学</t>
  </si>
  <si>
    <t>早稲田大学</t>
  </si>
  <si>
    <t>WASEDA University</t>
  </si>
  <si>
    <t>江戸川大学</t>
  </si>
  <si>
    <t>EDOGAWA University</t>
  </si>
  <si>
    <t>大妻女子大学</t>
  </si>
  <si>
    <t>お茶の水女子大学</t>
  </si>
  <si>
    <t>嘉悦大学</t>
  </si>
  <si>
    <t>KAETSU University</t>
  </si>
  <si>
    <t>鎌倉女子大学</t>
  </si>
  <si>
    <t>共立女子大学</t>
  </si>
  <si>
    <t>敬愛大学</t>
  </si>
  <si>
    <t>KEIAI University</t>
  </si>
  <si>
    <t>相模女子大学</t>
  </si>
  <si>
    <t>実践女子大学</t>
  </si>
  <si>
    <t>十文字学園女子大学</t>
  </si>
  <si>
    <t>淑徳大学</t>
  </si>
  <si>
    <t>松蔭大学</t>
  </si>
  <si>
    <t>SHOIN University</t>
  </si>
  <si>
    <t>昭和女子大学</t>
  </si>
  <si>
    <t>聖心女子大学</t>
  </si>
  <si>
    <t>東京家政大学</t>
  </si>
  <si>
    <t>東京女子大学</t>
  </si>
  <si>
    <t>東京女子体育大学</t>
  </si>
  <si>
    <t>TOKYO WOMEN’S COLLEGE OF PHYSICAL EDUCATION</t>
  </si>
  <si>
    <t>日本女子大学</t>
  </si>
  <si>
    <t>日本女子体育大学</t>
  </si>
  <si>
    <t>JAPAN WOMEN’S COLLEGE OF PHYSICAL EDUCATION</t>
  </si>
  <si>
    <t>白鷗大学</t>
  </si>
  <si>
    <t>武蔵丘短期大学</t>
  </si>
  <si>
    <t>明海大学</t>
  </si>
  <si>
    <t>所属部選択</t>
    <rPh sb="0" eb="3">
      <t>ショゾクブ</t>
    </rPh>
    <rPh sb="3" eb="5">
      <t>センタク</t>
    </rPh>
    <phoneticPr fontId="3"/>
  </si>
  <si>
    <t>大学登録番号</t>
    <rPh sb="0" eb="2">
      <t>ダイガク</t>
    </rPh>
    <rPh sb="2" eb="4">
      <t>トウロク</t>
    </rPh>
    <rPh sb="4" eb="6">
      <t>バンゴウ</t>
    </rPh>
    <phoneticPr fontId="3"/>
  </si>
  <si>
    <t>↓下記に大学名が正しく入らない場合、番号が間違っている可能性があるので確認すること</t>
    <rPh sb="1" eb="3">
      <t>カキ</t>
    </rPh>
    <rPh sb="4" eb="6">
      <t>ダイガク</t>
    </rPh>
    <rPh sb="6" eb="7">
      <t>ナ</t>
    </rPh>
    <rPh sb="8" eb="9">
      <t>タダ</t>
    </rPh>
    <rPh sb="11" eb="12">
      <t>ハイ</t>
    </rPh>
    <rPh sb="15" eb="17">
      <t>バアイ</t>
    </rPh>
    <rPh sb="18" eb="20">
      <t>バンゴウ</t>
    </rPh>
    <rPh sb="21" eb="23">
      <t>マチガ</t>
    </rPh>
    <rPh sb="27" eb="30">
      <t>カノウセイ</t>
    </rPh>
    <rPh sb="35" eb="37">
      <t>カクニン</t>
    </rPh>
    <phoneticPr fontId="3"/>
  </si>
  <si>
    <t>大学住所</t>
    <rPh sb="0" eb="2">
      <t>ダイガク</t>
    </rPh>
    <rPh sb="2" eb="4">
      <t>ジュウショ</t>
    </rPh>
    <phoneticPr fontId="3"/>
  </si>
  <si>
    <t>〒</t>
    <phoneticPr fontId="3"/>
  </si>
  <si>
    <t>都道府県から記入。「丁目」「番地」「号」などは「-」でつなげる</t>
    <rPh sb="0" eb="4">
      <t>トドウフケン</t>
    </rPh>
    <rPh sb="6" eb="8">
      <t>キニュウ</t>
    </rPh>
    <rPh sb="10" eb="12">
      <t>チョウメ</t>
    </rPh>
    <rPh sb="14" eb="16">
      <t>バンチ</t>
    </rPh>
    <rPh sb="18" eb="19">
      <t>ゴウ</t>
    </rPh>
    <phoneticPr fontId="3"/>
  </si>
  <si>
    <t>チーム連絡先電話</t>
    <rPh sb="3" eb="6">
      <t>レンラクサキ</t>
    </rPh>
    <rPh sb="6" eb="8">
      <t>デンワ</t>
    </rPh>
    <phoneticPr fontId="3"/>
  </si>
  <si>
    <t>チームに連絡が付きやすい連絡先（主務の携帯等）を記入</t>
    <rPh sb="19" eb="21">
      <t>ケイタイ</t>
    </rPh>
    <rPh sb="21" eb="22">
      <t>トウ</t>
    </rPh>
    <phoneticPr fontId="3"/>
  </si>
  <si>
    <t>チームホームページ
（ない場合は大学HP）</t>
    <rPh sb="13" eb="15">
      <t>バアイ</t>
    </rPh>
    <rPh sb="16" eb="18">
      <t>ダイガク</t>
    </rPh>
    <phoneticPr fontId="3"/>
  </si>
  <si>
    <t>前季所属・成績選択</t>
    <rPh sb="0" eb="2">
      <t>ゼンキ</t>
    </rPh>
    <rPh sb="2" eb="4">
      <t>ショゾク</t>
    </rPh>
    <rPh sb="5" eb="7">
      <t>セイセキ</t>
    </rPh>
    <rPh sb="7" eb="9">
      <t>センタク</t>
    </rPh>
    <phoneticPr fontId="3"/>
  </si>
  <si>
    <t>大会展望
（改行はAlt＋Enter）
200字程度
「である」調で</t>
    <rPh sb="0" eb="2">
      <t>タイカイ</t>
    </rPh>
    <rPh sb="2" eb="4">
      <t>テンボウ</t>
    </rPh>
    <rPh sb="23" eb="24">
      <t>ジ</t>
    </rPh>
    <rPh sb="24" eb="26">
      <t>テイド</t>
    </rPh>
    <rPh sb="32" eb="33">
      <t>チョウ</t>
    </rPh>
    <phoneticPr fontId="3"/>
  </si>
  <si>
    <t>監督挨拶
（改行はAlt＋Enter）
400～450字程度
「です・ます」調で</t>
    <rPh sb="0" eb="2">
      <t>カントク</t>
    </rPh>
    <rPh sb="2" eb="4">
      <t>アイサツ</t>
    </rPh>
    <rPh sb="27" eb="28">
      <t>ジ</t>
    </rPh>
    <rPh sb="28" eb="30">
      <t>テイド</t>
    </rPh>
    <rPh sb="38" eb="39">
      <t>チョウ</t>
    </rPh>
    <phoneticPr fontId="3"/>
  </si>
  <si>
    <t>主将抱負
（改行はAlt＋Enter）
400～450字程度
「です・ます」調で</t>
    <rPh sb="0" eb="2">
      <t>シュショウ</t>
    </rPh>
    <rPh sb="2" eb="4">
      <t>ホウフ</t>
    </rPh>
    <rPh sb="27" eb="28">
      <t>ジ</t>
    </rPh>
    <rPh sb="28" eb="30">
      <t>テイド</t>
    </rPh>
    <phoneticPr fontId="3"/>
  </si>
  <si>
    <t>事務局への伝達事項
（特になければ記入の必要はありません）</t>
    <rPh sb="0" eb="3">
      <t>ジムキョク</t>
    </rPh>
    <rPh sb="5" eb="7">
      <t>デンタツ</t>
    </rPh>
    <rPh sb="7" eb="9">
      <t>ジコウ</t>
    </rPh>
    <rPh sb="11" eb="12">
      <t>トク</t>
    </rPh>
    <rPh sb="17" eb="19">
      <t>キニュウ</t>
    </rPh>
    <rPh sb="20" eb="22">
      <t>ヒツヨウ</t>
    </rPh>
    <phoneticPr fontId="3"/>
  </si>
  <si>
    <t>上記
【注】参照</t>
    <rPh sb="0" eb="2">
      <t>ジョウキ</t>
    </rPh>
    <rPh sb="4" eb="5">
      <t>チュウ</t>
    </rPh>
    <rPh sb="6" eb="8">
      <t>サンショウ</t>
    </rPh>
    <phoneticPr fontId="1"/>
  </si>
  <si>
    <t>中学校は「～中」、高校は「～高」とする。
「女子高」は「女高」とする。
「～県立」「～市立」は省略する。
工業・商業は「業」を省略する。</t>
    <rPh sb="43" eb="45">
      <t>シリツ</t>
    </rPh>
    <phoneticPr fontId="1"/>
  </si>
  <si>
    <t>姓名が漢字ではなくてもよみを入れる。</t>
    <phoneticPr fontId="1"/>
  </si>
  <si>
    <t>大学番号不要。
「学連登録個人番号記載方法」参照のこと。</t>
    <rPh sb="0" eb="2">
      <t>ダイガク</t>
    </rPh>
    <rPh sb="2" eb="4">
      <t>バンゴウ</t>
    </rPh>
    <rPh sb="4" eb="6">
      <t>フヨウ</t>
    </rPh>
    <phoneticPr fontId="1"/>
  </si>
  <si>
    <t>〈大学情報・紹介文〉</t>
    <rPh sb="1" eb="3">
      <t>ダイガク</t>
    </rPh>
    <rPh sb="3" eb="5">
      <t>ジョウホウ</t>
    </rPh>
    <rPh sb="6" eb="9">
      <t>ショウカイブン</t>
    </rPh>
    <phoneticPr fontId="3"/>
  </si>
  <si>
    <t>〈エントリー〉</t>
    <phoneticPr fontId="3"/>
  </si>
  <si>
    <t>学連（事務局）確認欄</t>
    <rPh sb="0" eb="2">
      <t>ガクレン</t>
    </rPh>
    <rPh sb="3" eb="6">
      <t>ジムキョク</t>
    </rPh>
    <rPh sb="7" eb="9">
      <t>カクニン</t>
    </rPh>
    <rPh sb="9" eb="10">
      <t>ラン</t>
    </rPh>
    <phoneticPr fontId="1"/>
  </si>
  <si>
    <t>確認者氏名</t>
    <rPh sb="0" eb="3">
      <t>カクニンシャ</t>
    </rPh>
    <rPh sb="3" eb="5">
      <t>シメイ</t>
    </rPh>
    <phoneticPr fontId="1"/>
  </si>
  <si>
    <t>大学番号</t>
  </si>
  <si>
    <t>大学名</t>
  </si>
  <si>
    <t>UTSUNOMIYA University</t>
  </si>
  <si>
    <t>GAKUSHUIN University</t>
  </si>
  <si>
    <t>KANAGAWA Institute of Technology</t>
  </si>
  <si>
    <t>KOKUGAKUIN University</t>
  </si>
  <si>
    <t>SANNO University</t>
  </si>
  <si>
    <t>JOSAI University</t>
  </si>
  <si>
    <t>TOIN University of YOKOHAMA</t>
  </si>
  <si>
    <t>TOKYO KEIZAI University</t>
  </si>
  <si>
    <t>TOKYO University of Science</t>
  </si>
  <si>
    <t>TOYO University</t>
  </si>
  <si>
    <t>BUNKYO University</t>
  </si>
  <si>
    <t>RYUTSU KEIZAI University</t>
  </si>
  <si>
    <t>OTSUMA WOMEN'S University</t>
  </si>
  <si>
    <t>SHUKUTOKU University</t>
  </si>
  <si>
    <t>MUSASHIGAOKA College</t>
  </si>
  <si>
    <t>4-M-999</t>
  </si>
  <si>
    <t>関東体育大学</t>
  </si>
  <si>
    <t>KANTO TAIIKU University</t>
  </si>
  <si>
    <r>
      <t>http://（またはhttp</t>
    </r>
    <r>
      <rPr>
        <sz val="11"/>
        <color indexed="10"/>
        <rFont val="Yu Gothic UI"/>
        <family val="3"/>
        <charset val="128"/>
      </rPr>
      <t>s</t>
    </r>
    <r>
      <rPr>
        <sz val="11"/>
        <rFont val="Yu Gothic UI"/>
        <family val="3"/>
        <charset val="128"/>
      </rPr>
      <t>://</t>
    </r>
    <r>
      <rPr>
        <sz val="11"/>
        <color indexed="8"/>
        <rFont val="Yu Gothic UI"/>
        <family val="3"/>
        <charset val="128"/>
      </rPr>
      <t>）から記入</t>
    </r>
    <rPh sb="22" eb="24">
      <t>キニュウ</t>
    </rPh>
    <phoneticPr fontId="3"/>
  </si>
  <si>
    <t>4-M-999-24001</t>
    <phoneticPr fontId="1"/>
  </si>
  <si>
    <t>チーム責任者（部長）</t>
    <rPh sb="3" eb="6">
      <t>セキニンシャ</t>
    </rPh>
    <rPh sb="7" eb="9">
      <t>ブチョウ</t>
    </rPh>
    <phoneticPr fontId="1"/>
  </si>
  <si>
    <t>監督</t>
    <rPh sb="0" eb="2">
      <t>カントク</t>
    </rPh>
    <phoneticPr fontId="1"/>
  </si>
  <si>
    <t>コーチ</t>
    <phoneticPr fontId="1"/>
  </si>
  <si>
    <t>トレーナー</t>
    <phoneticPr fontId="1"/>
  </si>
  <si>
    <t>学連</t>
    <rPh sb="0" eb="2">
      <t>ガクレン</t>
    </rPh>
    <phoneticPr fontId="1"/>
  </si>
  <si>
    <t>↑必ず記入（学生不可）</t>
    <phoneticPr fontId="1"/>
  </si>
  <si>
    <t>学連委員</t>
    <rPh sb="0" eb="2">
      <t>ガクレン</t>
    </rPh>
    <rPh sb="2" eb="4">
      <t>イイン</t>
    </rPh>
    <phoneticPr fontId="1"/>
  </si>
  <si>
    <t>審判資格保持者</t>
    <rPh sb="0" eb="2">
      <t>シンパン</t>
    </rPh>
    <rPh sb="2" eb="4">
      <t>シカク</t>
    </rPh>
    <rPh sb="4" eb="7">
      <t>ホジシャ</t>
    </rPh>
    <phoneticPr fontId="1"/>
  </si>
  <si>
    <t>級</t>
    <rPh sb="0" eb="1">
      <t>キュウ</t>
    </rPh>
    <phoneticPr fontId="1"/>
  </si>
  <si>
    <r>
      <t>以下、大人は氏名を</t>
    </r>
    <r>
      <rPr>
        <b/>
        <sz val="12"/>
        <color theme="1"/>
        <rFont val="Yu Gothic UI"/>
        <family val="3"/>
        <charset val="128"/>
      </rPr>
      <t>太字（Bold）に</t>
    </r>
    <r>
      <rPr>
        <sz val="12"/>
        <color theme="1"/>
        <rFont val="Yu Gothic UI"/>
        <family val="3"/>
        <charset val="128"/>
      </rPr>
      <t>してください。</t>
    </r>
    <rPh sb="0" eb="2">
      <t>イカ</t>
    </rPh>
    <rPh sb="3" eb="5">
      <t>オトナ</t>
    </rPh>
    <rPh sb="6" eb="8">
      <t>シメイ</t>
    </rPh>
    <rPh sb="9" eb="11">
      <t>フトジ</t>
    </rPh>
    <phoneticPr fontId="1"/>
  </si>
  <si>
    <r>
      <t xml:space="preserve"> ←（各大学1名）　学連委員として派遣する担当者を</t>
    </r>
    <r>
      <rPr>
        <b/>
        <sz val="10"/>
        <color rgb="FFFF0000"/>
        <rFont val="Yu Gothic UI"/>
        <family val="3"/>
        <charset val="128"/>
      </rPr>
      <t>必ず記載</t>
    </r>
    <r>
      <rPr>
        <sz val="10"/>
        <color theme="1"/>
        <rFont val="Yu Gothic UI"/>
        <family val="3"/>
        <charset val="128"/>
      </rPr>
      <t>してください。</t>
    </r>
    <phoneticPr fontId="1"/>
  </si>
  <si>
    <t>誤字に注意する。
特に「崎-﨑」「高-髙」「凜-凛」「郎-朗」などの違いに注意。</t>
    <rPh sb="0" eb="2">
      <t>ゴジ</t>
    </rPh>
    <rPh sb="3" eb="5">
      <t>チュウイ</t>
    </rPh>
    <rPh sb="9" eb="10">
      <t>トク</t>
    </rPh>
    <rPh sb="12" eb="13">
      <t>サキ</t>
    </rPh>
    <rPh sb="14" eb="15">
      <t>サキ</t>
    </rPh>
    <rPh sb="17" eb="18">
      <t>タカ</t>
    </rPh>
    <rPh sb="19" eb="20">
      <t>タカ/</t>
    </rPh>
    <rPh sb="22" eb="23">
      <t>リン</t>
    </rPh>
    <rPh sb="24" eb="25">
      <t>リン</t>
    </rPh>
    <rPh sb="27" eb="28">
      <t>ロウ</t>
    </rPh>
    <rPh sb="29" eb="30">
      <t>ロウ</t>
    </rPh>
    <rPh sb="34" eb="35">
      <t>チガ</t>
    </rPh>
    <rPh sb="37" eb="39">
      <t>チュウイ</t>
    </rPh>
    <phoneticPr fontId="1"/>
  </si>
  <si>
    <r>
      <t>　</t>
    </r>
    <r>
      <rPr>
        <b/>
        <sz val="11"/>
        <color indexed="8"/>
        <rFont val="Yu Gothic UI"/>
        <family val="3"/>
        <charset val="128"/>
      </rPr>
      <t>【注】</t>
    </r>
    <r>
      <rPr>
        <sz val="11"/>
        <color indexed="8"/>
        <rFont val="Yu Gothic UI"/>
        <family val="3"/>
        <charset val="128"/>
      </rPr>
      <t xml:space="preserve">
　・背番号がない場合は、なにも入れないか「-」とする。
　・キャプテンは「主将」欄で「○」を選択する（間違えた場合は「Delete」で消える）。
　・ポジションは</t>
    </r>
    <r>
      <rPr>
        <sz val="11"/>
        <color indexed="17"/>
        <rFont val="Yu Gothic UI"/>
        <family val="3"/>
        <charset val="128"/>
      </rPr>
      <t>□</t>
    </r>
    <r>
      <rPr>
        <sz val="11"/>
        <color indexed="8"/>
        <rFont val="Yu Gothic UI"/>
        <family val="3"/>
        <charset val="128"/>
      </rPr>
      <t>から代表する1つを選択＝OH（アウトサイドヒッター）・OP（オポジット）・MB（ミドルブロッカー）・S（セッター）・RS（リリーフサーバー）・L（リベロ）・TS（チームスタッフ）・学連</t>
    </r>
    <rPh sb="2" eb="3">
      <t>チュウ</t>
    </rPh>
    <rPh sb="7" eb="10">
      <t>セバンゴウ</t>
    </rPh>
    <rPh sb="13" eb="15">
      <t>バアイ</t>
    </rPh>
    <rPh sb="20" eb="21">
      <t>イ</t>
    </rPh>
    <rPh sb="42" eb="44">
      <t>シュショウ</t>
    </rPh>
    <rPh sb="45" eb="46">
      <t>ラン</t>
    </rPh>
    <rPh sb="51" eb="53">
      <t>センタク</t>
    </rPh>
    <rPh sb="56" eb="58">
      <t>マチガ</t>
    </rPh>
    <rPh sb="60" eb="62">
      <t>バアイ</t>
    </rPh>
    <rPh sb="72" eb="73">
      <t>キ</t>
    </rPh>
    <rPh sb="89" eb="91">
      <t>ダイヒョウ</t>
    </rPh>
    <rPh sb="96" eb="98">
      <t>センタク</t>
    </rPh>
    <phoneticPr fontId="3"/>
  </si>
  <si>
    <t>S</t>
    <phoneticPr fontId="1"/>
  </si>
  <si>
    <r>
      <t>マネージャー</t>
    </r>
    <r>
      <rPr>
        <b/>
        <sz val="11"/>
        <color rgb="FFFF0000"/>
        <rFont val="Yu Gothic UI"/>
        <family val="3"/>
        <charset val="128"/>
      </rPr>
      <t>（学生のみ）</t>
    </r>
    <rPh sb="7" eb="9">
      <t>ガクセイ</t>
    </rPh>
    <phoneticPr fontId="1"/>
  </si>
  <si>
    <t>選手</t>
    <rPh sb="0" eb="2">
      <t>センシュ</t>
    </rPh>
    <phoneticPr fontId="1"/>
  </si>
  <si>
    <t>END</t>
    <phoneticPr fontId="1"/>
  </si>
  <si>
    <r>
      <rPr>
        <b/>
        <sz val="10"/>
        <color rgb="FFFF0000"/>
        <rFont val="Yu Gothic UI"/>
        <family val="3"/>
        <charset val="128"/>
      </rPr>
      <t xml:space="preserve">〔特に希望がある場合のみ〕
</t>
    </r>
    <r>
      <rPr>
        <b/>
        <sz val="10"/>
        <color theme="1"/>
        <rFont val="Yu Gothic UI"/>
        <family val="3"/>
        <charset val="128"/>
      </rPr>
      <t>その他スタッフ欄に掲載を
希望するチームスタッフ</t>
    </r>
    <phoneticPr fontId="1"/>
  </si>
  <si>
    <t>大学住所</t>
    <rPh sb="0" eb="2">
      <t>ダイガク</t>
    </rPh>
    <rPh sb="2" eb="4">
      <t>ジュウショ</t>
    </rPh>
    <phoneticPr fontId="1"/>
  </si>
  <si>
    <t>連絡先</t>
    <rPh sb="0" eb="3">
      <t>レンラクサキ</t>
    </rPh>
    <phoneticPr fontId="1"/>
  </si>
  <si>
    <t>ﾎｰﾑﾍﾟｰｼﾞ</t>
    <phoneticPr fontId="1"/>
  </si>
  <si>
    <t>前季</t>
    <rPh sb="0" eb="2">
      <t>ゼンキ</t>
    </rPh>
    <phoneticPr fontId="1"/>
  </si>
  <si>
    <t>チーム責任者 (部長)</t>
    <rPh sb="3" eb="6">
      <t>セキニンシャ</t>
    </rPh>
    <rPh sb="8" eb="10">
      <t>ブチョウ</t>
    </rPh>
    <phoneticPr fontId="1"/>
  </si>
  <si>
    <t>マネージャー</t>
    <phoneticPr fontId="1"/>
  </si>
  <si>
    <t>その他(TS)</t>
    <rPh sb="2" eb="3">
      <t>タ</t>
    </rPh>
    <phoneticPr fontId="1"/>
  </si>
  <si>
    <t>エントリー</t>
    <phoneticPr fontId="1"/>
  </si>
  <si>
    <t>背</t>
    <rPh sb="0" eb="1">
      <t>セ</t>
    </rPh>
    <phoneticPr fontId="1"/>
  </si>
  <si>
    <t>学部・学年</t>
    <rPh sb="0" eb="2">
      <t>ガクブ</t>
    </rPh>
    <rPh sb="3" eb="5">
      <t>ガクネン</t>
    </rPh>
    <phoneticPr fontId="1"/>
  </si>
  <si>
    <t>出身校</t>
    <rPh sb="0" eb="2">
      <t>シュッシン</t>
    </rPh>
    <rPh sb="2" eb="3">
      <t>コウ</t>
    </rPh>
    <phoneticPr fontId="1"/>
  </si>
  <si>
    <t>最高</t>
    <rPh sb="0" eb="2">
      <t>サイコウ</t>
    </rPh>
    <phoneticPr fontId="1"/>
  </si>
  <si>
    <t>ポジ
ション</t>
    <phoneticPr fontId="1"/>
  </si>
  <si>
    <t>氏名（よみ）</t>
    <rPh sb="0" eb="2">
      <t>シメイ</t>
    </rPh>
    <phoneticPr fontId="1"/>
  </si>
  <si>
    <t>IBARAKI University</t>
  </si>
  <si>
    <t>SAITAMA University</t>
  </si>
  <si>
    <t>SOPHIA University</t>
  </si>
  <si>
    <t>SEIKEI University</t>
  </si>
  <si>
    <t>SEIJO University</t>
  </si>
  <si>
    <t>SENSHU University</t>
  </si>
  <si>
    <t>SOKA University</t>
  </si>
  <si>
    <t>TAMAGAWA University</t>
  </si>
  <si>
    <t>CHIBA University</t>
  </si>
  <si>
    <t>KOREA University</t>
  </si>
  <si>
    <t>TOKYO University</t>
  </si>
  <si>
    <t>TOKYO DENKI University</t>
  </si>
  <si>
    <t>DOKKYO University</t>
  </si>
  <si>
    <t>NIHON WELLNESS SPORTS University</t>
  </si>
  <si>
    <t>HITOTSUBASHI University</t>
  </si>
  <si>
    <t>MEISEI University</t>
  </si>
  <si>
    <r>
      <t>コーチ・トレーナー・マネージャーは、</t>
    </r>
    <r>
      <rPr>
        <b/>
        <sz val="12"/>
        <color theme="1"/>
        <rFont val="Yu Gothic UI"/>
        <family val="3"/>
        <charset val="128"/>
      </rPr>
      <t>各1名を役員として公式エントリー登録できます</t>
    </r>
    <r>
      <rPr>
        <sz val="12"/>
        <color theme="1"/>
        <rFont val="Yu Gothic UI"/>
        <family val="3"/>
        <charset val="128"/>
      </rPr>
      <t>。公式エントリー登録する方の氏名欄左で「○」を選んでください。（エントリーしなくても構いません）
（注1）コーチ・トレーナー・マネージャーに公式エントリーされた方は、</t>
    </r>
    <r>
      <rPr>
        <b/>
        <sz val="12"/>
        <color theme="1"/>
        <rFont val="Yu Gothic UI"/>
        <family val="3"/>
        <charset val="128"/>
      </rPr>
      <t>選手として試合に出場することはできません</t>
    </r>
    <r>
      <rPr>
        <sz val="12"/>
        <color theme="1"/>
        <rFont val="Yu Gothic UI"/>
        <family val="3"/>
        <charset val="128"/>
      </rPr>
      <t>。
（注2）変更届を提出することで、当日の登録変更は可能です。</t>
    </r>
    <rPh sb="18" eb="19">
      <t>カク</t>
    </rPh>
    <rPh sb="20" eb="21">
      <t>ナ</t>
    </rPh>
    <rPh sb="22" eb="24">
      <t>ヤクイン</t>
    </rPh>
    <rPh sb="27" eb="29">
      <t>コウシキ</t>
    </rPh>
    <rPh sb="34" eb="36">
      <t>トウロク</t>
    </rPh>
    <rPh sb="48" eb="50">
      <t>トウロク</t>
    </rPh>
    <rPh sb="52" eb="53">
      <t>カタ</t>
    </rPh>
    <rPh sb="54" eb="56">
      <t>シメイ</t>
    </rPh>
    <rPh sb="56" eb="57">
      <t>ラン</t>
    </rPh>
    <rPh sb="57" eb="58">
      <t>ヒダリ</t>
    </rPh>
    <rPh sb="63" eb="64">
      <t>エラ</t>
    </rPh>
    <rPh sb="82" eb="83">
      <t>カマ</t>
    </rPh>
    <rPh sb="161" eb="163">
      <t>トウジツ</t>
    </rPh>
    <rPh sb="164" eb="166">
      <t>トウロク</t>
    </rPh>
    <rPh sb="166" eb="168">
      <t>ヘンコウ</t>
    </rPh>
    <rPh sb="169" eb="171">
      <t>カノウ</t>
    </rPh>
    <phoneticPr fontId="1"/>
  </si>
  <si>
    <t>(○は公式エントリースタッフ)</t>
    <rPh sb="3" eb="5">
      <t>コウシキ</t>
    </rPh>
    <phoneticPr fontId="1"/>
  </si>
  <si>
    <t>〈スタッフ〉</t>
    <phoneticPr fontId="3"/>
  </si>
  <si>
    <t>神田外語大学</t>
  </si>
  <si>
    <t>上武大学</t>
  </si>
  <si>
    <t>電気通信大学</t>
  </si>
  <si>
    <t>東京工業大学</t>
  </si>
  <si>
    <t>二松學舍大学</t>
  </si>
  <si>
    <t>4-M-076</t>
  </si>
  <si>
    <t>4-M-077</t>
  </si>
  <si>
    <t>4-M-078</t>
  </si>
  <si>
    <t>4-M-079</t>
  </si>
  <si>
    <t>4-M-080</t>
  </si>
  <si>
    <t>4-M-081</t>
  </si>
  <si>
    <t>4-M-082</t>
  </si>
  <si>
    <t>法政大学</t>
  </si>
  <si>
    <t>HOSEI University</t>
  </si>
  <si>
    <t>4-M-083</t>
  </si>
  <si>
    <t>4-M-084</t>
  </si>
  <si>
    <t>4-M-085</t>
  </si>
  <si>
    <t>明治大学</t>
  </si>
  <si>
    <t>MEIJI University</t>
  </si>
  <si>
    <t>4-M-086</t>
  </si>
  <si>
    <t>4-M-087</t>
  </si>
  <si>
    <t>4-M-088</t>
  </si>
  <si>
    <t>4-M-089</t>
  </si>
  <si>
    <t>YAMANASHI University</t>
  </si>
  <si>
    <t>4-M-090</t>
  </si>
  <si>
    <t>4-M-091</t>
  </si>
  <si>
    <t>4-M-092</t>
  </si>
  <si>
    <t>4-M-093</t>
  </si>
  <si>
    <t>4-M-094</t>
  </si>
  <si>
    <t>立正大学</t>
  </si>
  <si>
    <t>RISSHO University</t>
  </si>
  <si>
    <t>4-M-095</t>
  </si>
  <si>
    <t>4-M-096</t>
  </si>
  <si>
    <t>4-M-097</t>
  </si>
  <si>
    <t>麗澤大学</t>
  </si>
  <si>
    <t>IKUEI Junior College</t>
  </si>
  <si>
    <t>MEIKAI University</t>
  </si>
  <si>
    <t>ver.3.3</t>
    <phoneticPr fontId="3"/>
  </si>
  <si>
    <t>帝京大学宇都宮キャンパス</t>
  </si>
  <si>
    <t>帝京平成大学</t>
  </si>
  <si>
    <t>東京科学大学</t>
  </si>
  <si>
    <t>前橋工科大学</t>
  </si>
  <si>
    <t>SBC東京医療大学</t>
  </si>
  <si>
    <t>4-W-001</t>
  </si>
  <si>
    <t>4-W-002</t>
  </si>
  <si>
    <t>4-W-003</t>
  </si>
  <si>
    <t>育英大学・育英短期大学</t>
  </si>
  <si>
    <t>4-W-004</t>
  </si>
  <si>
    <t>4-W-005</t>
  </si>
  <si>
    <t>4-W-006</t>
  </si>
  <si>
    <t>4-W-007</t>
  </si>
  <si>
    <t>4-W-008</t>
  </si>
  <si>
    <t>4-W-009</t>
  </si>
  <si>
    <t>4-W-010</t>
  </si>
  <si>
    <t>4-W-011</t>
  </si>
  <si>
    <t>4-W-012</t>
  </si>
  <si>
    <t>4-W-013</t>
  </si>
  <si>
    <t>4-W-014</t>
  </si>
  <si>
    <t>4-W-015</t>
  </si>
  <si>
    <t>4-W-016</t>
  </si>
  <si>
    <t>4-W-017</t>
  </si>
  <si>
    <t>4-W-018</t>
  </si>
  <si>
    <t>4-W-019</t>
  </si>
  <si>
    <t>4-W-020</t>
  </si>
  <si>
    <t>4-W-021</t>
  </si>
  <si>
    <t>4-W-022</t>
  </si>
  <si>
    <t>4-W-023</t>
  </si>
  <si>
    <t>4-W-024</t>
  </si>
  <si>
    <t>4-W-025</t>
  </si>
  <si>
    <t>4-W-026</t>
  </si>
  <si>
    <t>4-W-027</t>
  </si>
  <si>
    <t>4-W-028</t>
  </si>
  <si>
    <t>4-W-029</t>
  </si>
  <si>
    <t>4-W-030</t>
  </si>
  <si>
    <t>4-W-031</t>
  </si>
  <si>
    <t>4-W-032</t>
  </si>
  <si>
    <t>4-W-033</t>
  </si>
  <si>
    <t>4-W-034</t>
  </si>
  <si>
    <t>4-W-035</t>
  </si>
  <si>
    <t>4-W-036</t>
  </si>
  <si>
    <t>4-W-037</t>
  </si>
  <si>
    <t>4-W-038</t>
  </si>
  <si>
    <t>4-W-039</t>
  </si>
  <si>
    <t>4-W-040</t>
  </si>
  <si>
    <t>4-W-041</t>
  </si>
  <si>
    <t>4-W-042</t>
  </si>
  <si>
    <t>4-W-043</t>
  </si>
  <si>
    <t>4-W-044</t>
  </si>
  <si>
    <t>4-W-045</t>
  </si>
  <si>
    <t>4-W-046</t>
  </si>
  <si>
    <t>4-W-047</t>
  </si>
  <si>
    <t>4-W-048</t>
  </si>
  <si>
    <t>4-W-049</t>
  </si>
  <si>
    <t>4-W-050</t>
  </si>
  <si>
    <t>4-W-051</t>
  </si>
  <si>
    <t>4-W-052</t>
  </si>
  <si>
    <t>4-W-053</t>
  </si>
  <si>
    <t>4-W-054</t>
  </si>
  <si>
    <t>4-W-055</t>
  </si>
  <si>
    <t>4-W-056</t>
  </si>
  <si>
    <t>4-W-057</t>
  </si>
  <si>
    <t>4-W-058</t>
  </si>
  <si>
    <t>4-W-059</t>
  </si>
  <si>
    <t>4-W-060</t>
  </si>
  <si>
    <t>4-W-061</t>
  </si>
  <si>
    <t>4-W-062</t>
  </si>
  <si>
    <t>4-W-063</t>
  </si>
  <si>
    <t>4-W-064</t>
  </si>
  <si>
    <t>4-W-065</t>
  </si>
  <si>
    <t>4-W-066</t>
  </si>
  <si>
    <t>4-W-067</t>
  </si>
  <si>
    <t>4-W-068</t>
  </si>
  <si>
    <t>4-W-069</t>
  </si>
  <si>
    <t>4-W-070</t>
  </si>
  <si>
    <t>4-W-071</t>
  </si>
  <si>
    <t>4-W-072</t>
  </si>
  <si>
    <t>4-W-073</t>
  </si>
  <si>
    <t>4-W-074</t>
  </si>
  <si>
    <t>4-W-075</t>
  </si>
  <si>
    <t>防衛医科大学</t>
  </si>
  <si>
    <t>4-W-076</t>
  </si>
  <si>
    <t>4-W-077</t>
  </si>
  <si>
    <t>4-W-078</t>
  </si>
  <si>
    <t>4-W-079</t>
  </si>
  <si>
    <t>4-W-080</t>
  </si>
  <si>
    <t>4-W-081</t>
  </si>
  <si>
    <t>4-W-082</t>
  </si>
  <si>
    <t>University of YAMANASHI</t>
  </si>
  <si>
    <t>4-W-083</t>
  </si>
  <si>
    <t>4-W-084</t>
  </si>
  <si>
    <t>4-W-085</t>
  </si>
  <si>
    <t>4-W-086</t>
  </si>
  <si>
    <t>4-W-087</t>
  </si>
  <si>
    <t>4-W-088</t>
  </si>
  <si>
    <t>4-W-089</t>
  </si>
  <si>
    <t>和洋女子大学</t>
  </si>
  <si>
    <t>2026年度春季関東大学バレーボールリーグ戦　エントリー届</t>
    <rPh sb="4" eb="6">
      <t>ネンド</t>
    </rPh>
    <rPh sb="6" eb="8">
      <t>シュンキ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3"/>
  </si>
  <si>
    <t>男子</t>
  </si>
  <si>
    <t>1部</t>
  </si>
  <si>
    <t>999</t>
    <phoneticPr fontId="1"/>
  </si>
  <si>
    <t>101-0035</t>
    <phoneticPr fontId="1"/>
  </si>
  <si>
    <t>東京都千代田区神田紺屋町1-2-34</t>
    <phoneticPr fontId="1"/>
  </si>
  <si>
    <t>03-1234-5678</t>
    <phoneticPr fontId="1"/>
  </si>
  <si>
    <t>https://kantotaiikudaigaku/volleyball/</t>
    <phoneticPr fontId="1"/>
  </si>
  <si>
    <t>男子1部</t>
  </si>
  <si>
    <t>優勝</t>
  </si>
  <si>
    <t>　○季リーグ戦では○○○○○○○○○○○○○○○○○○○であった。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。</t>
    <phoneticPr fontId="1"/>
  </si>
  <si>
    <t>　○季リーグ戦の開幕にあたり○○○○○○○○○○○○○○○○○○○○○です。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。
　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○よろしくお願いいたします。</t>
    <phoneticPr fontId="1"/>
  </si>
  <si>
    <t>写真は前季流用でお願いします。</t>
    <phoneticPr fontId="1"/>
  </si>
  <si>
    <t>江頭</t>
  </si>
  <si>
    <t>邦博</t>
  </si>
  <si>
    <t>小松</t>
  </si>
  <si>
    <t>博</t>
  </si>
  <si>
    <t>森</t>
  </si>
  <si>
    <t>翔</t>
  </si>
  <si>
    <t>中村</t>
  </si>
  <si>
    <t>俊介</t>
  </si>
  <si>
    <t>永澤</t>
  </si>
  <si>
    <t>崇</t>
  </si>
  <si>
    <t>原</t>
  </si>
  <si>
    <t>琢磨</t>
    <phoneticPr fontId="1"/>
  </si>
  <si>
    <t>○</t>
    <phoneticPr fontId="1"/>
  </si>
  <si>
    <t>佐藤</t>
  </si>
  <si>
    <t>康光</t>
  </si>
  <si>
    <t>山本</t>
    <rPh sb="0" eb="2">
      <t>ヤマモト</t>
    </rPh>
    <phoneticPr fontId="1"/>
  </si>
  <si>
    <t>香織</t>
    <rPh sb="0" eb="2">
      <t>カオリ</t>
    </rPh>
    <phoneticPr fontId="1"/>
  </si>
  <si>
    <t>神田</t>
  </si>
  <si>
    <t>昭宏</t>
  </si>
  <si>
    <t>松下</t>
  </si>
  <si>
    <t>正道</t>
  </si>
  <si>
    <t>C級</t>
  </si>
  <si>
    <t>多賀</t>
    <rPh sb="0" eb="2">
      <t>タガ</t>
    </rPh>
    <phoneticPr fontId="1"/>
  </si>
  <si>
    <t>仁</t>
    <rPh sb="0" eb="1">
      <t>ジン</t>
    </rPh>
    <phoneticPr fontId="1"/>
  </si>
  <si>
    <t>岡田</t>
  </si>
  <si>
    <t>和宏</t>
  </si>
  <si>
    <t>葛西</t>
  </si>
  <si>
    <t>嘉明</t>
  </si>
  <si>
    <t>かさい</t>
  </si>
  <si>
    <t>よしあき</t>
  </si>
  <si>
    <t>体育</t>
  </si>
  <si>
    <t>RS</t>
  </si>
  <si>
    <t>○○中</t>
  </si>
  <si>
    <t>△△高</t>
  </si>
  <si>
    <t>4-M-999-20001</t>
  </si>
  <si>
    <t>木内</t>
  </si>
  <si>
    <t>和人</t>
  </si>
  <si>
    <t>きうち</t>
  </si>
  <si>
    <t>かずと</t>
  </si>
  <si>
    <t>○○一中</t>
  </si>
  <si>
    <t>4-M-999-20002</t>
  </si>
  <si>
    <t>荒川</t>
  </si>
  <si>
    <t>泰之</t>
  </si>
  <si>
    <t>あらかわ</t>
  </si>
  <si>
    <t>やすゆき</t>
  </si>
  <si>
    <t>OH</t>
  </si>
  <si>
    <t>△△大附高</t>
  </si>
  <si>
    <t>4-M-999-20003</t>
  </si>
  <si>
    <t>おかだ</t>
  </si>
  <si>
    <t>かずひろ</t>
  </si>
  <si>
    <t>経済</t>
  </si>
  <si>
    <t>○○学園中</t>
  </si>
  <si>
    <t>△△商高</t>
  </si>
  <si>
    <t>4-M-999-20004</t>
  </si>
  <si>
    <t>松山</t>
  </si>
  <si>
    <t>智史</t>
  </si>
  <si>
    <t>まつやま</t>
  </si>
  <si>
    <t>さとし</t>
  </si>
  <si>
    <t>スポーツ科</t>
  </si>
  <si>
    <t>4-M-999-20005</t>
  </si>
  <si>
    <t>勝本</t>
  </si>
  <si>
    <t>浩介</t>
  </si>
  <si>
    <t>かつもと</t>
  </si>
  <si>
    <t>こうすけ</t>
  </si>
  <si>
    <t>△△大付高</t>
  </si>
  <si>
    <t>4-M-999-20006</t>
  </si>
  <si>
    <t>多賀</t>
  </si>
  <si>
    <t>仁</t>
  </si>
  <si>
    <t>たが</t>
  </si>
  <si>
    <t>ひとし</t>
  </si>
  <si>
    <t>4-M-999-20007</t>
  </si>
  <si>
    <t>高槻</t>
  </si>
  <si>
    <t>芳久</t>
  </si>
  <si>
    <t>たかつき</t>
  </si>
  <si>
    <t>よしひさ</t>
  </si>
  <si>
    <t>△△工高</t>
  </si>
  <si>
    <t>4-M-999-20008</t>
  </si>
  <si>
    <t>宇佐美</t>
  </si>
  <si>
    <t>僚</t>
  </si>
  <si>
    <t>うさみ</t>
  </si>
  <si>
    <t>りょう</t>
  </si>
  <si>
    <t>4-M-999-20009</t>
  </si>
  <si>
    <t>藤田</t>
  </si>
  <si>
    <t>直輝</t>
  </si>
  <si>
    <t>ふじた</t>
  </si>
  <si>
    <t>なおき</t>
  </si>
  <si>
    <t>△△大三高</t>
  </si>
  <si>
    <t>4-M-999-20010</t>
  </si>
  <si>
    <t>琢磨</t>
  </si>
  <si>
    <t>はら</t>
  </si>
  <si>
    <t>たくま</t>
  </si>
  <si>
    <t>S</t>
  </si>
  <si>
    <t>4-M-999-20011</t>
  </si>
  <si>
    <t>川上</t>
  </si>
  <si>
    <t>正樹</t>
  </si>
  <si>
    <t>かわかみ</t>
  </si>
  <si>
    <t>まさき</t>
  </si>
  <si>
    <t>△△大××高</t>
  </si>
  <si>
    <t>4-M-999-20012</t>
  </si>
  <si>
    <t>桜井</t>
  </si>
  <si>
    <t>大輔</t>
  </si>
  <si>
    <t>さくらい</t>
  </si>
  <si>
    <t>だいすけ</t>
  </si>
  <si>
    <t>4-M-999-20013</t>
  </si>
  <si>
    <t>沖田</t>
  </si>
  <si>
    <t>宏明</t>
  </si>
  <si>
    <t>おきた</t>
  </si>
  <si>
    <t>ひろあき</t>
  </si>
  <si>
    <t>L</t>
  </si>
  <si>
    <t>4-M-999-20014</t>
  </si>
  <si>
    <t>西村</t>
  </si>
  <si>
    <t>裕司</t>
  </si>
  <si>
    <t>にしむら</t>
  </si>
  <si>
    <t>ゆうじ</t>
  </si>
  <si>
    <t>4-M-999-20015</t>
  </si>
  <si>
    <t>伊藤</t>
  </si>
  <si>
    <t>圭祐</t>
  </si>
  <si>
    <t>いとう</t>
  </si>
  <si>
    <t>けいすけ</t>
  </si>
  <si>
    <t>4-M-999-20016</t>
  </si>
  <si>
    <t>高田</t>
  </si>
  <si>
    <t>修平</t>
  </si>
  <si>
    <t>たかだ</t>
  </si>
  <si>
    <t>しゅうへい</t>
  </si>
  <si>
    <t>4-M-999-20017</t>
  </si>
  <si>
    <t>遠藤</t>
  </si>
  <si>
    <t>哲生</t>
  </si>
  <si>
    <t>えんどう</t>
  </si>
  <si>
    <t>てつお</t>
  </si>
  <si>
    <t>4-M-999-20018</t>
  </si>
  <si>
    <t>山本</t>
  </si>
  <si>
    <t>香織</t>
  </si>
  <si>
    <t>やまもと</t>
  </si>
  <si>
    <t>かおり</t>
  </si>
  <si>
    <t>TS</t>
  </si>
  <si>
    <t>△△女高</t>
  </si>
  <si>
    <t>4-M-999-20019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</si>
</sst>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1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u/>
      <sz val="11"/>
      <color theme="10"/>
      <name val="メイリオ"/>
      <family val="2"/>
      <charset val="128"/>
    </font>
    <font>
      <sz val="6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4"/>
      <color theme="1"/>
      <name val="Yu Gothic UI"/>
      <family val="3"/>
      <charset val="128"/>
    </font>
    <font>
      <sz val="9"/>
      <color theme="0" tint="-0.34998626667073579"/>
      <name val="Yu Gothic UI"/>
      <family val="3"/>
      <charset val="128"/>
    </font>
    <font>
      <sz val="10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sz val="14"/>
      <color theme="0" tint="-4.9989318521683403E-2"/>
      <name val="Yu Gothic UI"/>
      <family val="3"/>
      <charset val="128"/>
    </font>
    <font>
      <sz val="11"/>
      <color theme="1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1"/>
      <color theme="0" tint="-4.9989318521683403E-2"/>
      <name val="Yu Gothic UI"/>
      <family val="3"/>
      <charset val="128"/>
    </font>
    <font>
      <sz val="14"/>
      <color theme="0" tint="-0.14999847407452621"/>
      <name val="Yu Gothic UI"/>
      <family val="3"/>
      <charset val="128"/>
    </font>
    <font>
      <b/>
      <sz val="18"/>
      <color theme="1"/>
      <name val="Yu Gothic UI"/>
      <family val="3"/>
      <charset val="128"/>
    </font>
    <font>
      <sz val="8"/>
      <color theme="0" tint="-4.9989318521683403E-2"/>
      <name val="Yu Gothic UI"/>
      <family val="3"/>
      <charset val="128"/>
    </font>
    <font>
      <sz val="8"/>
      <color theme="1"/>
      <name val="Yu Gothic UI"/>
      <family val="3"/>
      <charset val="128"/>
    </font>
    <font>
      <sz val="11"/>
      <color theme="1" tint="0.499984740745262"/>
      <name val="Yu Gothic UI"/>
      <family val="3"/>
      <charset val="128"/>
    </font>
    <font>
      <b/>
      <sz val="8"/>
      <color theme="1"/>
      <name val="Yu Gothic UI"/>
      <family val="3"/>
      <charset val="128"/>
    </font>
    <font>
      <sz val="9"/>
      <color theme="0" tint="-4.9989318521683403E-2"/>
      <name val="Yu Gothic UI"/>
      <family val="3"/>
      <charset val="128"/>
    </font>
    <font>
      <u/>
      <sz val="11"/>
      <color theme="10"/>
      <name val="Yu Gothic UI"/>
      <family val="3"/>
      <charset val="128"/>
    </font>
    <font>
      <sz val="11"/>
      <color indexed="10"/>
      <name val="Yu Gothic UI"/>
      <family val="3"/>
      <charset val="128"/>
    </font>
    <font>
      <sz val="11"/>
      <name val="Yu Gothic UI"/>
      <family val="3"/>
      <charset val="128"/>
    </font>
    <font>
      <sz val="11"/>
      <color indexed="8"/>
      <name val="Yu Gothic UI"/>
      <family val="3"/>
      <charset val="128"/>
    </font>
    <font>
      <b/>
      <sz val="14"/>
      <color theme="0" tint="-4.9989318521683403E-2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12"/>
      <color theme="1"/>
      <name val="Yu Gothic UI"/>
      <family val="3"/>
      <charset val="128"/>
    </font>
    <font>
      <b/>
      <sz val="12"/>
      <color theme="0" tint="-4.9989318521683403E-2"/>
      <name val="Yu Gothic UI"/>
      <family val="3"/>
      <charset val="128"/>
    </font>
    <font>
      <b/>
      <sz val="10"/>
      <color theme="1"/>
      <name val="Yu Gothic UI"/>
      <family val="3"/>
      <charset val="128"/>
    </font>
    <font>
      <b/>
      <sz val="11"/>
      <color theme="0" tint="-4.9989318521683403E-2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sz val="14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sz val="11"/>
      <color theme="0" tint="-0.14999847407452621"/>
      <name val="Yu Gothic UI"/>
      <family val="3"/>
      <charset val="128"/>
    </font>
    <font>
      <b/>
      <sz val="9"/>
      <name val="Yu Gothic UI"/>
      <family val="3"/>
      <charset val="128"/>
    </font>
    <font>
      <b/>
      <sz val="10"/>
      <name val="Yu Gothic UI"/>
      <family val="3"/>
      <charset val="128"/>
    </font>
    <font>
      <b/>
      <sz val="8"/>
      <name val="Yu Gothic UI"/>
      <family val="3"/>
      <charset val="128"/>
    </font>
    <font>
      <b/>
      <sz val="11"/>
      <color rgb="FF00B0F0"/>
      <name val="Yu Gothic UI"/>
      <family val="3"/>
      <charset val="128"/>
    </font>
    <font>
      <sz val="11"/>
      <color rgb="FF00B0F0"/>
      <name val="Yu Gothic UI"/>
      <family val="3"/>
      <charset val="128"/>
    </font>
    <font>
      <sz val="14"/>
      <color rgb="FF00B0F0"/>
      <name val="Yu Gothic UI"/>
      <family val="3"/>
      <charset val="128"/>
    </font>
    <font>
      <sz val="11"/>
      <color rgb="FFFF0000"/>
      <name val="Yu Gothic UI"/>
      <family val="3"/>
      <charset val="128"/>
    </font>
    <font>
      <b/>
      <sz val="11"/>
      <color indexed="8"/>
      <name val="Yu Gothic UI"/>
      <family val="3"/>
      <charset val="128"/>
    </font>
    <font>
      <sz val="11"/>
      <color indexed="17"/>
      <name val="Yu Gothic UI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メイリオ"/>
      <family val="2"/>
      <charset val="128"/>
    </font>
    <font>
      <sz val="7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rgb="FFFFC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medium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ashed">
        <color rgb="FFFFC000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ashed">
        <color rgb="FFFFC000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ashed">
        <color rgb="FFFFC000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rgb="FFFFC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auto="1"/>
      </top>
      <bottom style="thin">
        <color rgb="FF00B050"/>
      </bottom>
      <diagonal/>
    </border>
    <border>
      <left style="thin">
        <color theme="9"/>
      </left>
      <right style="thin">
        <color theme="9"/>
      </right>
      <top style="medium">
        <color auto="1"/>
      </top>
      <bottom style="thin">
        <color rgb="FF00B05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auto="1"/>
      </bottom>
      <diagonal/>
    </border>
    <border>
      <left style="thin">
        <color theme="9"/>
      </left>
      <right style="thin">
        <color theme="9"/>
      </right>
      <top style="thin">
        <color rgb="FF00B05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medium">
        <color auto="1"/>
      </right>
      <top style="thin">
        <color rgb="FF00B050"/>
      </top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rgb="FFFFC000"/>
      </left>
      <right style="medium">
        <color auto="1"/>
      </right>
      <top style="medium">
        <color auto="1"/>
      </top>
      <bottom/>
      <diagonal/>
    </border>
    <border>
      <left style="dashed">
        <color rgb="FFFFC000"/>
      </left>
      <right style="medium">
        <color auto="1"/>
      </right>
      <top/>
      <bottom style="medium">
        <color auto="1"/>
      </bottom>
      <diagonal/>
    </border>
    <border>
      <left style="dashed">
        <color rgb="FFFFC000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theme="9"/>
      </right>
      <top style="thin">
        <color rgb="FF00B050"/>
      </top>
      <bottom style="thin">
        <color rgb="FF00B05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medium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rgb="FF00B050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4" fillId="3" borderId="0" xfId="0" applyFont="1" applyFill="1">
      <alignment vertical="center"/>
    </xf>
    <xf numFmtId="49" fontId="9" fillId="2" borderId="4" xfId="0" applyNumberFormat="1" applyFont="1" applyFill="1" applyBorder="1" applyAlignment="1" applyProtection="1">
      <alignment horizontal="left" vertical="center"/>
      <protection locked="0"/>
    </xf>
    <xf numFmtId="49" fontId="9" fillId="2" borderId="12" xfId="0" applyNumberFormat="1" applyFont="1" applyFill="1" applyBorder="1" applyAlignment="1" applyProtection="1">
      <alignment horizontal="left" vertical="center"/>
      <protection locked="0"/>
    </xf>
    <xf numFmtId="49" fontId="9" fillId="2" borderId="1" xfId="0" applyNumberFormat="1" applyFont="1" applyFill="1" applyBorder="1" applyAlignment="1" applyProtection="1">
      <alignment horizontal="left" vertical="center"/>
      <protection locked="0"/>
    </xf>
    <xf numFmtId="0" fontId="13" fillId="3" borderId="0" xfId="0" applyFont="1" applyFill="1">
      <alignment vertical="center"/>
    </xf>
    <xf numFmtId="0" fontId="9" fillId="3" borderId="0" xfId="0" applyFont="1" applyFill="1">
      <alignment vertical="center"/>
    </xf>
    <xf numFmtId="0" fontId="21" fillId="3" borderId="0" xfId="1" applyNumberFormat="1" applyFont="1" applyFill="1" applyAlignment="1" applyProtection="1">
      <alignment horizontal="left"/>
    </xf>
    <xf numFmtId="49" fontId="9" fillId="2" borderId="12" xfId="0" applyNumberFormat="1" applyFont="1" applyFill="1" applyBorder="1" applyProtection="1">
      <alignment vertical="center"/>
      <protection locked="0"/>
    </xf>
    <xf numFmtId="0" fontId="25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11" fillId="4" borderId="0" xfId="0" applyFont="1" applyFill="1">
      <alignment vertical="center"/>
    </xf>
    <xf numFmtId="0" fontId="15" fillId="4" borderId="0" xfId="0" applyFont="1" applyFill="1" applyAlignment="1">
      <alignment horizontal="left" vertical="center"/>
    </xf>
    <xf numFmtId="0" fontId="34" fillId="4" borderId="0" xfId="0" applyFont="1" applyFill="1">
      <alignment vertical="center"/>
    </xf>
    <xf numFmtId="0" fontId="13" fillId="3" borderId="0" xfId="0" applyFont="1" applyFill="1" applyAlignment="1"/>
    <xf numFmtId="0" fontId="11" fillId="3" borderId="0" xfId="0" applyFont="1" applyFill="1" applyAlignment="1"/>
    <xf numFmtId="0" fontId="35" fillId="3" borderId="10" xfId="0" applyFont="1" applyFill="1" applyBorder="1" applyAlignment="1">
      <alignment horizontal="center"/>
    </xf>
    <xf numFmtId="0" fontId="35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left"/>
    </xf>
    <xf numFmtId="0" fontId="36" fillId="3" borderId="10" xfId="0" applyFont="1" applyFill="1" applyBorder="1" applyAlignment="1"/>
    <xf numFmtId="0" fontId="36" fillId="3" borderId="0" xfId="0" applyFont="1" applyFill="1" applyAlignment="1">
      <alignment horizontal="center"/>
    </xf>
    <xf numFmtId="0" fontId="36" fillId="3" borderId="10" xfId="0" applyFont="1" applyFill="1" applyBorder="1" applyAlignment="1">
      <alignment horizontal="center"/>
    </xf>
    <xf numFmtId="0" fontId="37" fillId="3" borderId="10" xfId="0" applyFont="1" applyFill="1" applyBorder="1" applyAlignment="1">
      <alignment horizontal="center" wrapText="1"/>
    </xf>
    <xf numFmtId="0" fontId="37" fillId="3" borderId="11" xfId="0" applyFont="1" applyFill="1" applyBorder="1" applyAlignment="1">
      <alignment horizontal="center"/>
    </xf>
    <xf numFmtId="0" fontId="35" fillId="3" borderId="10" xfId="0" applyFont="1" applyFill="1" applyBorder="1" applyAlignment="1">
      <alignment horizontal="center" wrapText="1"/>
    </xf>
    <xf numFmtId="0" fontId="35" fillId="3" borderId="0" xfId="0" applyFont="1" applyFill="1" applyAlignment="1">
      <alignment horizontal="center" wrapText="1"/>
    </xf>
    <xf numFmtId="0" fontId="38" fillId="3" borderId="0" xfId="0" applyFont="1" applyFill="1">
      <alignment vertical="center"/>
    </xf>
    <xf numFmtId="0" fontId="39" fillId="2" borderId="3" xfId="0" applyFont="1" applyFill="1" applyBorder="1" applyAlignment="1">
      <alignment horizontal="center" vertical="center"/>
    </xf>
    <xf numFmtId="0" fontId="39" fillId="2" borderId="36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7" xfId="0" applyFont="1" applyFill="1" applyBorder="1" applyAlignment="1">
      <alignment horizontal="left" vertical="center"/>
    </xf>
    <xf numFmtId="0" fontId="39" fillId="2" borderId="3" xfId="0" applyFont="1" applyFill="1" applyBorder="1" applyAlignment="1">
      <alignment horizontal="left" vertical="center"/>
    </xf>
    <xf numFmtId="0" fontId="39" fillId="2" borderId="7" xfId="0" applyFont="1" applyFill="1" applyBorder="1" applyAlignment="1">
      <alignment horizontal="left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2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center" vertical="center"/>
    </xf>
    <xf numFmtId="0" fontId="41" fillId="3" borderId="0" xfId="0" applyFont="1" applyFill="1" applyAlignment="1">
      <alignment vertical="top"/>
    </xf>
    <xf numFmtId="0" fontId="41" fillId="3" borderId="54" xfId="0" applyFont="1" applyFill="1" applyBorder="1" applyAlignment="1">
      <alignment horizontal="center" vertical="top"/>
    </xf>
    <xf numFmtId="0" fontId="41" fillId="3" borderId="53" xfId="0" applyFont="1" applyFill="1" applyBorder="1" applyAlignment="1">
      <alignment vertical="top"/>
    </xf>
    <xf numFmtId="0" fontId="41" fillId="3" borderId="54" xfId="0" applyFont="1" applyFill="1" applyBorder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41" fillId="3" borderId="55" xfId="0" applyFont="1" applyFill="1" applyBorder="1" applyAlignment="1">
      <alignment horizontal="center" vertical="top" wrapText="1"/>
    </xf>
    <xf numFmtId="0" fontId="5" fillId="3" borderId="0" xfId="0" applyFont="1" applyFill="1">
      <alignment vertical="center"/>
    </xf>
    <xf numFmtId="49" fontId="6" fillId="3" borderId="0" xfId="0" applyNumberFormat="1" applyFont="1" applyFill="1">
      <alignment vertical="center"/>
    </xf>
    <xf numFmtId="49" fontId="5" fillId="3" borderId="0" xfId="0" applyNumberFormat="1" applyFont="1" applyFill="1" applyAlignment="1"/>
    <xf numFmtId="49" fontId="7" fillId="3" borderId="0" xfId="0" applyNumberFormat="1" applyFont="1" applyFill="1">
      <alignment vertical="center"/>
    </xf>
    <xf numFmtId="49" fontId="8" fillId="3" borderId="0" xfId="0" applyNumberFormat="1" applyFont="1" applyFill="1" applyAlignment="1">
      <alignment horizontal="right" vertical="center"/>
    </xf>
    <xf numFmtId="0" fontId="1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right" vertical="center"/>
    </xf>
    <xf numFmtId="49" fontId="9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>
      <alignment vertical="center"/>
    </xf>
    <xf numFmtId="49" fontId="11" fillId="3" borderId="0" xfId="0" applyNumberFormat="1" applyFont="1" applyFill="1">
      <alignment vertical="center"/>
    </xf>
    <xf numFmtId="49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right" vertical="center"/>
    </xf>
    <xf numFmtId="49" fontId="12" fillId="3" borderId="0" xfId="0" applyNumberFormat="1" applyFont="1" applyFill="1" applyAlignment="1">
      <alignment horizontal="left" vertical="center"/>
    </xf>
    <xf numFmtId="0" fontId="14" fillId="4" borderId="0" xfId="0" applyFont="1" applyFill="1">
      <alignment vertical="center"/>
    </xf>
    <xf numFmtId="49" fontId="11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 applyAlignment="1">
      <alignment horizontal="right" vertical="center"/>
    </xf>
    <xf numFmtId="49" fontId="9" fillId="4" borderId="0" xfId="0" applyNumberFormat="1" applyFont="1" applyFill="1">
      <alignment vertical="center"/>
    </xf>
    <xf numFmtId="49" fontId="11" fillId="4" borderId="0" xfId="0" applyNumberFormat="1" applyFont="1" applyFill="1">
      <alignment vertical="center"/>
    </xf>
    <xf numFmtId="176" fontId="16" fillId="3" borderId="0" xfId="0" applyNumberFormat="1" applyFont="1" applyFill="1">
      <alignment vertical="center"/>
    </xf>
    <xf numFmtId="49" fontId="17" fillId="3" borderId="0" xfId="0" applyNumberFormat="1" applyFont="1" applyFill="1" applyAlignment="1">
      <alignment horizontal="right" vertical="center"/>
    </xf>
    <xf numFmtId="0" fontId="18" fillId="3" borderId="0" xfId="0" applyFont="1" applyFill="1" applyAlignment="1">
      <alignment horizontal="left" vertical="center"/>
    </xf>
    <xf numFmtId="49" fontId="17" fillId="3" borderId="0" xfId="0" applyNumberFormat="1" applyFont="1" applyFill="1" applyAlignment="1">
      <alignment horizontal="left" vertical="center"/>
    </xf>
    <xf numFmtId="49" fontId="19" fillId="3" borderId="0" xfId="0" applyNumberFormat="1" applyFont="1" applyFill="1" applyAlignment="1">
      <alignment horizontal="left" vertical="center"/>
    </xf>
    <xf numFmtId="49" fontId="17" fillId="3" borderId="0" xfId="0" applyNumberFormat="1" applyFont="1" applyFill="1">
      <alignment vertical="center"/>
    </xf>
    <xf numFmtId="0" fontId="20" fillId="3" borderId="0" xfId="0" applyFont="1" applyFill="1">
      <alignment vertical="center"/>
    </xf>
    <xf numFmtId="49" fontId="11" fillId="3" borderId="0" xfId="0" applyNumberFormat="1" applyFont="1" applyFill="1" applyAlignment="1">
      <alignment horizontal="right" vertical="center" wrapText="1"/>
    </xf>
    <xf numFmtId="49" fontId="9" fillId="3" borderId="0" xfId="0" applyNumberFormat="1" applyFont="1" applyFill="1" applyAlignment="1">
      <alignment horizontal="right" vertical="center" wrapText="1"/>
    </xf>
    <xf numFmtId="49" fontId="11" fillId="3" borderId="0" xfId="0" applyNumberFormat="1" applyFont="1" applyFill="1" applyAlignment="1">
      <alignment horizontal="right" vertical="top" wrapText="1"/>
    </xf>
    <xf numFmtId="49" fontId="11" fillId="3" borderId="0" xfId="0" applyNumberFormat="1" applyFont="1" applyFill="1" applyAlignment="1">
      <alignment horizontal="left" vertical="top"/>
    </xf>
    <xf numFmtId="49" fontId="11" fillId="3" borderId="0" xfId="0" applyNumberFormat="1" applyFont="1" applyFill="1" applyAlignment="1">
      <alignment horizontal="left" vertical="center" wrapText="1"/>
    </xf>
    <xf numFmtId="49" fontId="10" fillId="3" borderId="0" xfId="0" applyNumberFormat="1" applyFont="1" applyFill="1">
      <alignment vertical="center"/>
    </xf>
    <xf numFmtId="0" fontId="9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28" fillId="3" borderId="0" xfId="0" applyFont="1" applyFill="1" applyAlignment="1"/>
    <xf numFmtId="0" fontId="27" fillId="3" borderId="0" xfId="0" applyFont="1" applyFill="1" applyAlignment="1">
      <alignment horizontal="left"/>
    </xf>
    <xf numFmtId="0" fontId="27" fillId="3" borderId="0" xfId="0" applyFont="1" applyFill="1" applyAlignment="1"/>
    <xf numFmtId="0" fontId="30" fillId="3" borderId="0" xfId="0" applyFont="1" applyFill="1">
      <alignment vertical="center"/>
    </xf>
    <xf numFmtId="0" fontId="29" fillId="3" borderId="0" xfId="0" applyFont="1" applyFill="1" applyAlignment="1">
      <alignment horizontal="left" vertical="center"/>
    </xf>
    <xf numFmtId="0" fontId="31" fillId="3" borderId="0" xfId="0" applyFont="1" applyFill="1">
      <alignment vertical="center"/>
    </xf>
    <xf numFmtId="0" fontId="31" fillId="3" borderId="0" xfId="0" applyFont="1" applyFill="1" applyAlignment="1">
      <alignment horizontal="left" vertical="center"/>
    </xf>
    <xf numFmtId="0" fontId="33" fillId="3" borderId="0" xfId="0" applyFont="1" applyFill="1">
      <alignment vertical="center"/>
    </xf>
    <xf numFmtId="0" fontId="27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 wrapText="1"/>
    </xf>
    <xf numFmtId="0" fontId="9" fillId="2" borderId="18" xfId="0" applyFont="1" applyFill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left" vertical="center"/>
      <protection locked="0"/>
    </xf>
    <xf numFmtId="0" fontId="9" fillId="2" borderId="48" xfId="0" applyFont="1" applyFill="1" applyBorder="1" applyAlignment="1" applyProtection="1">
      <alignment horizontal="left" vertical="center"/>
      <protection locked="0"/>
    </xf>
    <xf numFmtId="0" fontId="9" fillId="2" borderId="49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left" vertical="center"/>
      <protection locked="0"/>
    </xf>
    <xf numFmtId="0" fontId="9" fillId="2" borderId="51" xfId="0" applyFont="1" applyFill="1" applyBorder="1" applyAlignment="1" applyProtection="1">
      <alignment horizontal="left" vertical="center"/>
      <protection locked="0"/>
    </xf>
    <xf numFmtId="0" fontId="9" fillId="2" borderId="41" xfId="0" applyFont="1" applyFill="1" applyBorder="1" applyAlignment="1" applyProtection="1">
      <alignment horizontal="left" vertical="center"/>
      <protection locked="0"/>
    </xf>
    <xf numFmtId="0" fontId="9" fillId="2" borderId="50" xfId="0" applyFont="1" applyFill="1" applyBorder="1" applyAlignment="1" applyProtection="1">
      <alignment horizontal="left" vertical="center"/>
      <protection locked="0"/>
    </xf>
    <xf numFmtId="0" fontId="32" fillId="2" borderId="52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left" vertical="center"/>
      <protection locked="0"/>
    </xf>
    <xf numFmtId="0" fontId="9" fillId="2" borderId="23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2" borderId="40" xfId="0" applyFont="1" applyFill="1" applyBorder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11" fillId="2" borderId="27" xfId="0" applyFont="1" applyFill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44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37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left" vertical="center"/>
      <protection locked="0"/>
    </xf>
    <xf numFmtId="0" fontId="9" fillId="2" borderId="7" xfId="0" applyFont="1" applyFill="1" applyBorder="1" applyAlignment="1" applyProtection="1">
      <alignment horizontal="left" vertical="center"/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7" xfId="0" applyFont="1" applyFill="1" applyBorder="1" applyAlignment="1" applyProtection="1">
      <alignment horizontal="left" vertical="center"/>
      <protection locked="0"/>
    </xf>
    <xf numFmtId="0" fontId="11" fillId="2" borderId="38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45" xfId="0" applyFont="1" applyFill="1" applyBorder="1" applyAlignment="1" applyProtection="1">
      <alignment horizontal="center" vertical="center"/>
      <protection locked="0"/>
    </xf>
    <xf numFmtId="0" fontId="11" fillId="2" borderId="29" xfId="0" applyFont="1" applyFill="1" applyBorder="1" applyAlignment="1" applyProtection="1">
      <alignment horizontal="center" vertical="center"/>
      <protection locked="0"/>
    </xf>
    <xf numFmtId="0" fontId="11" fillId="2" borderId="42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left" vertical="center"/>
      <protection locked="0"/>
    </xf>
    <xf numFmtId="0" fontId="9" fillId="2" borderId="31" xfId="0" applyFont="1" applyFill="1" applyBorder="1" applyAlignment="1" applyProtection="1">
      <alignment horizontal="left" vertical="center"/>
      <protection locked="0"/>
    </xf>
    <xf numFmtId="0" fontId="11" fillId="2" borderId="33" xfId="0" applyFont="1" applyFill="1" applyBorder="1" applyAlignment="1" applyProtection="1">
      <alignment horizontal="left" vertical="center"/>
      <protection locked="0"/>
    </xf>
    <xf numFmtId="0" fontId="11" fillId="2" borderId="31" xfId="0" applyFont="1" applyFill="1" applyBorder="1" applyAlignment="1" applyProtection="1">
      <alignment horizontal="left" vertical="center"/>
      <protection locked="0"/>
    </xf>
    <xf numFmtId="0" fontId="11" fillId="2" borderId="43" xfId="0" applyFont="1" applyFill="1" applyBorder="1" applyAlignment="1" applyProtection="1">
      <alignment horizontal="center" vertical="center"/>
      <protection locked="0"/>
    </xf>
    <xf numFmtId="0" fontId="11" fillId="2" borderId="32" xfId="0" applyFont="1" applyFill="1" applyBorder="1" applyAlignment="1" applyProtection="1">
      <alignment horizontal="center" vertical="center"/>
      <protection locked="0"/>
    </xf>
    <xf numFmtId="0" fontId="11" fillId="2" borderId="33" xfId="0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left" vertical="center"/>
      <protection locked="0"/>
    </xf>
    <xf numFmtId="0" fontId="11" fillId="2" borderId="35" xfId="0" applyFont="1" applyFill="1" applyBorder="1" applyAlignment="1" applyProtection="1">
      <alignment horizontal="left" vertical="center"/>
      <protection locked="0"/>
    </xf>
    <xf numFmtId="0" fontId="11" fillId="2" borderId="34" xfId="0" applyFont="1" applyFill="1" applyBorder="1" applyAlignment="1" applyProtection="1">
      <alignment horizontal="center" vertical="center"/>
      <protection locked="0"/>
    </xf>
    <xf numFmtId="0" fontId="11" fillId="2" borderId="46" xfId="0" applyFont="1" applyFill="1" applyBorder="1" applyAlignment="1" applyProtection="1">
      <alignment horizontal="center" vertical="center"/>
      <protection locked="0"/>
    </xf>
    <xf numFmtId="0" fontId="6" fillId="2" borderId="18" xfId="0" applyFont="1" applyFill="1" applyBorder="1" applyAlignment="1" applyProtection="1">
      <alignment horizontal="left" vertical="center"/>
      <protection locked="0"/>
    </xf>
    <xf numFmtId="0" fontId="6" fillId="2" borderId="47" xfId="0" applyFont="1" applyFill="1" applyBorder="1" applyAlignment="1" applyProtection="1">
      <alignment horizontal="left" vertical="center"/>
      <protection locked="0"/>
    </xf>
    <xf numFmtId="0" fontId="44" fillId="0" borderId="0" xfId="0" applyFont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49" fontId="45" fillId="0" borderId="0" xfId="0" applyNumberFormat="1" applyFont="1">
      <alignment vertical="center"/>
    </xf>
    <xf numFmtId="0" fontId="47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50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 wrapText="1"/>
    </xf>
    <xf numFmtId="0" fontId="26" fillId="3" borderId="0" xfId="0" applyFont="1" applyFill="1">
      <alignment vertical="center"/>
    </xf>
    <xf numFmtId="0" fontId="48" fillId="0" borderId="0" xfId="0" applyFont="1">
      <alignment vertical="center"/>
    </xf>
    <xf numFmtId="49" fontId="9" fillId="2" borderId="16" xfId="0" applyNumberFormat="1" applyFont="1" applyFill="1" applyBorder="1" applyAlignment="1" applyProtection="1">
      <alignment horizontal="center" vertical="center"/>
      <protection locked="0"/>
    </xf>
    <xf numFmtId="49" fontId="9" fillId="2" borderId="17" xfId="0" applyNumberFormat="1" applyFont="1" applyFill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49" fontId="9" fillId="2" borderId="18" xfId="0" applyNumberFormat="1" applyFont="1" applyFill="1" applyBorder="1" applyProtection="1">
      <alignment vertical="center"/>
      <protection locked="0"/>
    </xf>
    <xf numFmtId="49" fontId="9" fillId="2" borderId="19" xfId="0" applyNumberFormat="1" applyFont="1" applyFill="1" applyBorder="1" applyProtection="1">
      <alignment vertical="center"/>
      <protection locked="0"/>
    </xf>
    <xf numFmtId="49" fontId="9" fillId="2" borderId="20" xfId="0" applyNumberFormat="1" applyFont="1" applyFill="1" applyBorder="1" applyProtection="1">
      <alignment vertical="center"/>
      <protection locked="0"/>
    </xf>
    <xf numFmtId="49" fontId="11" fillId="2" borderId="18" xfId="0" applyNumberFormat="1" applyFont="1" applyFill="1" applyBorder="1" applyAlignment="1" applyProtection="1">
      <alignment horizontal="left" vertical="top" wrapText="1"/>
      <protection locked="0"/>
    </xf>
    <xf numFmtId="49" fontId="11" fillId="2" borderId="19" xfId="0" applyNumberFormat="1" applyFont="1" applyFill="1" applyBorder="1" applyAlignment="1" applyProtection="1">
      <alignment horizontal="left" vertical="top" wrapText="1"/>
      <protection locked="0"/>
    </xf>
    <xf numFmtId="49" fontId="11" fillId="2" borderId="20" xfId="0" applyNumberFormat="1" applyFont="1" applyFill="1" applyBorder="1" applyAlignment="1" applyProtection="1">
      <alignment horizontal="left" vertical="top" wrapText="1"/>
      <protection locked="0"/>
    </xf>
    <xf numFmtId="49" fontId="9" fillId="2" borderId="18" xfId="0" applyNumberFormat="1" applyFont="1" applyFill="1" applyBorder="1" applyAlignment="1" applyProtection="1">
      <alignment horizontal="left" vertical="center"/>
      <protection locked="0"/>
    </xf>
    <xf numFmtId="49" fontId="9" fillId="2" borderId="19" xfId="0" applyNumberFormat="1" applyFont="1" applyFill="1" applyBorder="1" applyAlignment="1" applyProtection="1">
      <alignment horizontal="left" vertical="center"/>
      <protection locked="0"/>
    </xf>
    <xf numFmtId="49" fontId="9" fillId="2" borderId="20" xfId="0" applyNumberFormat="1" applyFont="1" applyFill="1" applyBorder="1" applyAlignment="1" applyProtection="1">
      <alignment horizontal="left" vertical="center"/>
      <protection locked="0"/>
    </xf>
    <xf numFmtId="49" fontId="9" fillId="2" borderId="18" xfId="0" applyNumberFormat="1" applyFont="1" applyFill="1" applyBorder="1" applyAlignment="1" applyProtection="1">
      <alignment horizontal="left" vertical="top"/>
      <protection locked="0"/>
    </xf>
    <xf numFmtId="49" fontId="9" fillId="2" borderId="19" xfId="0" applyNumberFormat="1" applyFont="1" applyFill="1" applyBorder="1" applyAlignment="1" applyProtection="1">
      <alignment horizontal="left" vertical="top"/>
      <protection locked="0"/>
    </xf>
    <xf numFmtId="49" fontId="9" fillId="2" borderId="20" xfId="0" applyNumberFormat="1" applyFont="1" applyFill="1" applyBorder="1" applyAlignment="1" applyProtection="1">
      <alignment horizontal="left" vertical="top"/>
      <protection locked="0"/>
    </xf>
    <xf numFmtId="49" fontId="9" fillId="2" borderId="13" xfId="0" applyNumberFormat="1" applyFont="1" applyFill="1" applyBorder="1" applyAlignment="1" applyProtection="1">
      <alignment horizontal="left" vertical="center"/>
      <protection locked="0"/>
    </xf>
    <xf numFmtId="49" fontId="9" fillId="2" borderId="15" xfId="0" applyNumberFormat="1" applyFont="1" applyFill="1" applyBorder="1" applyAlignment="1" applyProtection="1">
      <alignment horizontal="left" vertical="center"/>
      <protection locked="0"/>
    </xf>
    <xf numFmtId="49" fontId="9" fillId="2" borderId="14" xfId="0" applyNumberFormat="1" applyFont="1" applyFill="1" applyBorder="1" applyAlignment="1" applyProtection="1">
      <alignment horizontal="left" vertical="center"/>
      <protection locked="0"/>
    </xf>
    <xf numFmtId="0" fontId="29" fillId="3" borderId="0" xfId="0" applyFont="1" applyFill="1" applyAlignment="1">
      <alignment horizontal="left" wrapText="1"/>
    </xf>
    <xf numFmtId="0" fontId="8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right" vertical="center"/>
    </xf>
    <xf numFmtId="0" fontId="41" fillId="3" borderId="54" xfId="0" applyFont="1" applyFill="1" applyBorder="1" applyAlignment="1">
      <alignment horizontal="left" vertical="top" wrapText="1"/>
    </xf>
    <xf numFmtId="0" fontId="0" fillId="0" borderId="54" xfId="0" applyBorder="1" applyAlignment="1">
      <alignment horizontal="left" vertical="top"/>
    </xf>
    <xf numFmtId="0" fontId="11" fillId="3" borderId="0" xfId="0" applyFont="1" applyFill="1" applyAlignment="1">
      <alignment horizontal="left" vertical="top" wrapText="1"/>
    </xf>
    <xf numFmtId="0" fontId="41" fillId="3" borderId="54" xfId="0" applyFont="1" applyFill="1" applyBorder="1" applyAlignment="1">
      <alignment horizontal="center" vertical="top" wrapText="1"/>
    </xf>
    <xf numFmtId="0" fontId="0" fillId="0" borderId="54" xfId="0" applyBorder="1" applyAlignment="1">
      <alignment horizontal="center" vertical="top" wrapText="1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232DF-32C2-4ACB-A0D1-166A415B8F38}">
  <sheetPr>
    <tabColor theme="9" tint="0.79998168889431442"/>
  </sheetPr>
  <dimension ref="A1:P27"/>
  <sheetViews>
    <sheetView showGridLines="0" showRowColHeaders="0" tabSelected="1" zoomScale="85" zoomScaleNormal="85" workbookViewId="0">
      <pane ySplit="3" topLeftCell="A4" activePane="bottomLeft" state="frozen"/>
      <selection pane="bottomLeft" activeCell="D5" sqref="D5:E5"/>
    </sheetView>
  </sheetViews>
  <sheetFormatPr defaultColWidth="11.5546875" defaultRowHeight="20.25" x14ac:dyDescent="0.45"/>
  <cols>
    <col min="1" max="1" width="2.77734375" style="55" customWidth="1"/>
    <col min="2" max="2" width="17.33203125" style="52" customWidth="1"/>
    <col min="3" max="3" width="1.109375" style="53" customWidth="1"/>
    <col min="4" max="4" width="3.88671875" style="54" customWidth="1"/>
    <col min="5" max="5" width="1.88671875" style="54" customWidth="1"/>
    <col min="6" max="6" width="1.21875" style="54" customWidth="1"/>
    <col min="7" max="7" width="8.33203125" style="54" customWidth="1"/>
    <col min="8" max="8" width="1.109375" style="54" customWidth="1"/>
    <col min="9" max="9" width="5.77734375" style="54" customWidth="1"/>
    <col min="10" max="10" width="9.44140625" style="54" customWidth="1"/>
    <col min="11" max="11" width="6.109375" style="54" customWidth="1"/>
    <col min="12" max="12" width="7.33203125" style="54" customWidth="1"/>
    <col min="13" max="13" width="17.88671875" style="54" customWidth="1"/>
    <col min="14" max="14" width="17" style="54" customWidth="1"/>
    <col min="15" max="15" width="1" style="55" customWidth="1"/>
    <col min="16" max="16" width="16.6640625" style="56" customWidth="1"/>
    <col min="17" max="16384" width="11.5546875" style="55"/>
  </cols>
  <sheetData>
    <row r="1" spans="1:16" s="47" customFormat="1" ht="23.25" customHeight="1" x14ac:dyDescent="0.2">
      <c r="A1" s="46"/>
      <c r="B1" s="47" t="s">
        <v>478</v>
      </c>
      <c r="N1" s="48" t="s">
        <v>267</v>
      </c>
      <c r="P1" s="49" t="s">
        <v>379</v>
      </c>
    </row>
    <row r="2" spans="1:16" s="47" customFormat="1" ht="23.25" customHeight="1" x14ac:dyDescent="0.45">
      <c r="A2" s="46"/>
      <c r="B2" s="47" t="s">
        <v>265</v>
      </c>
      <c r="M2" s="50" t="s">
        <v>268</v>
      </c>
      <c r="N2" s="2"/>
      <c r="P2" s="49"/>
    </row>
    <row r="3" spans="1:16" s="47" customFormat="1" ht="4.5" customHeight="1" x14ac:dyDescent="0.45">
      <c r="A3" s="46"/>
      <c r="P3" s="49"/>
    </row>
    <row r="4" spans="1:16" ht="5.25" customHeight="1" thickBot="1" x14ac:dyDescent="0.5">
      <c r="A4" s="51" t="str">
        <f>$D$5&amp;$G$5&amp;"／"&amp;$D$7&amp;"【ここから】"</f>
        <v>男子1部／関東体育大学【ここから】</v>
      </c>
    </row>
    <row r="5" spans="1:16" ht="24.75" customHeight="1" thickBot="1" x14ac:dyDescent="0.5">
      <c r="A5" s="51" t="str">
        <f>$D$5&amp;$G$5&amp;"／"&amp;$D$7&amp;"【所属部】"</f>
        <v>男子1部／関東体育大学【所属部】</v>
      </c>
      <c r="B5" s="52" t="s">
        <v>247</v>
      </c>
      <c r="D5" s="154" t="s">
        <v>479</v>
      </c>
      <c r="E5" s="155"/>
      <c r="G5" s="3" t="s">
        <v>480</v>
      </c>
      <c r="H5" s="57"/>
      <c r="I5" s="156" t="s">
        <v>248</v>
      </c>
      <c r="J5" s="156"/>
      <c r="K5" s="58" t="str">
        <f t="array" ref="K5">"4-"&amp;_xlfn.IFS($D$5="男子","M-",$D$5="女子","F-",TRUE,"●-")</f>
        <v>4-M-</v>
      </c>
      <c r="L5" s="4" t="s">
        <v>481</v>
      </c>
      <c r="M5" s="59" t="s">
        <v>249</v>
      </c>
      <c r="P5" s="5"/>
    </row>
    <row r="6" spans="1:16" ht="7.5" customHeight="1" x14ac:dyDescent="0.45">
      <c r="A6" s="46"/>
    </row>
    <row r="7" spans="1:16" s="63" customFormat="1" ht="34.5" customHeight="1" x14ac:dyDescent="0.45">
      <c r="A7" s="60" t="str">
        <f>$D$5&amp;$G$5&amp;"／"&amp;$D$7&amp;"【大学名】"</f>
        <v>男子1部／関東体育大学【大学名】</v>
      </c>
      <c r="B7" s="61" t="s">
        <v>28</v>
      </c>
      <c r="C7" s="62"/>
      <c r="D7" s="157" t="str">
        <f>IFERROR(VLOOKUP(K5&amp;L5,マスター!$A$2:$D$250,2,FALSE),"大学登録番号を正しく入力")</f>
        <v>関東体育大学</v>
      </c>
      <c r="E7" s="157"/>
      <c r="F7" s="157"/>
      <c r="G7" s="157"/>
      <c r="H7" s="157"/>
      <c r="I7" s="157"/>
      <c r="J7" s="157"/>
      <c r="K7" s="157"/>
      <c r="L7" s="157"/>
      <c r="M7" s="157"/>
      <c r="N7" s="157"/>
      <c r="P7" s="64"/>
    </row>
    <row r="8" spans="1:16" s="70" customFormat="1" ht="20.25" customHeight="1" thickBot="1" x14ac:dyDescent="0.5">
      <c r="A8" s="65" t="str">
        <f>$D$5&amp;$G$5&amp;"／"&amp;$D$7&amp;"【大学名欧文】"</f>
        <v>男子1部／関東体育大学【大学名欧文】</v>
      </c>
      <c r="B8" s="66"/>
      <c r="C8" s="66"/>
      <c r="D8" s="67" t="str">
        <f>IFERROR(VLOOKUP($K5&amp;$L5,マスター!$A$2:$D$200,3,FALSE),"")</f>
        <v>KANTO TAIIKU University</v>
      </c>
      <c r="E8" s="68"/>
      <c r="F8" s="68"/>
      <c r="G8" s="68"/>
      <c r="H8" s="68"/>
      <c r="I8" s="68"/>
      <c r="J8" s="68"/>
      <c r="K8" s="68"/>
      <c r="L8" s="68"/>
      <c r="M8" s="68"/>
      <c r="N8" s="69"/>
    </row>
    <row r="9" spans="1:16" ht="21" thickBot="1" x14ac:dyDescent="0.5">
      <c r="A9" s="51" t="str">
        <f>$D$5&amp;$G$5&amp;"／"&amp;$D$7&amp;"【〒】"</f>
        <v>男子1部／関東体育大学【〒】</v>
      </c>
      <c r="B9" s="52" t="s">
        <v>250</v>
      </c>
      <c r="D9" s="57" t="s">
        <v>251</v>
      </c>
      <c r="E9" s="158" t="s">
        <v>482</v>
      </c>
      <c r="F9" s="159"/>
      <c r="G9" s="160"/>
      <c r="H9" s="55"/>
      <c r="J9" s="6"/>
      <c r="K9" s="55"/>
      <c r="L9" s="55"/>
      <c r="M9" s="55"/>
      <c r="N9" s="55"/>
    </row>
    <row r="10" spans="1:16" ht="7.5" customHeight="1" thickBot="1" x14ac:dyDescent="0.5">
      <c r="A10" s="71"/>
    </row>
    <row r="11" spans="1:16" ht="21" thickBot="1" x14ac:dyDescent="0.5">
      <c r="A11" s="71" t="str">
        <f>$D$5&amp;$G$5&amp;"／"&amp;$D$7&amp;"【住所】"</f>
        <v>男子1部／関東体育大学【住所】</v>
      </c>
      <c r="D11" s="164" t="s">
        <v>483</v>
      </c>
      <c r="E11" s="165"/>
      <c r="F11" s="165"/>
      <c r="G11" s="165"/>
      <c r="H11" s="165"/>
      <c r="I11" s="165"/>
      <c r="J11" s="165"/>
      <c r="K11" s="165"/>
      <c r="L11" s="165"/>
      <c r="M11" s="165"/>
      <c r="N11" s="166"/>
      <c r="P11" s="56" t="s">
        <v>252</v>
      </c>
    </row>
    <row r="12" spans="1:16" ht="7.5" customHeight="1" thickBot="1" x14ac:dyDescent="0.5">
      <c r="A12" s="71"/>
    </row>
    <row r="13" spans="1:16" ht="21" thickBot="1" x14ac:dyDescent="0.5">
      <c r="A13" s="71" t="str">
        <f>$D$5&amp;$G$5&amp;"／"&amp;$D$7&amp;"【連絡先】"</f>
        <v>男子1部／関東体育大学【連絡先】</v>
      </c>
      <c r="B13" s="52" t="s">
        <v>253</v>
      </c>
      <c r="D13" s="164" t="s">
        <v>484</v>
      </c>
      <c r="E13" s="165"/>
      <c r="F13" s="165"/>
      <c r="G13" s="165"/>
      <c r="H13" s="165"/>
      <c r="I13" s="165"/>
      <c r="J13" s="165"/>
      <c r="K13" s="165"/>
      <c r="L13" s="165"/>
      <c r="M13" s="165"/>
      <c r="N13" s="166"/>
      <c r="P13" s="56" t="s">
        <v>254</v>
      </c>
    </row>
    <row r="14" spans="1:16" ht="7.5" customHeight="1" thickBot="1" x14ac:dyDescent="0.5">
      <c r="A14" s="71"/>
    </row>
    <row r="15" spans="1:16" ht="45" customHeight="1" thickBot="1" x14ac:dyDescent="0.35">
      <c r="A15" s="71" t="str">
        <f>$D$5&amp;$G$5&amp;"／"&amp;$D$7&amp;"【HP】"</f>
        <v>男子1部／関東体育大学【HP】</v>
      </c>
      <c r="B15" s="72" t="s">
        <v>255</v>
      </c>
      <c r="C15" s="73"/>
      <c r="D15" s="167" t="s">
        <v>485</v>
      </c>
      <c r="E15" s="168"/>
      <c r="F15" s="168"/>
      <c r="G15" s="168"/>
      <c r="H15" s="168"/>
      <c r="I15" s="168"/>
      <c r="J15" s="168"/>
      <c r="K15" s="168"/>
      <c r="L15" s="168"/>
      <c r="M15" s="169"/>
      <c r="N15" s="7" t="str">
        <f>IF(LENB(D15)&lt;10,"",HYPERLINK(D15,"リンク確認"))</f>
        <v>リンク確認</v>
      </c>
      <c r="P15" s="56" t="s">
        <v>289</v>
      </c>
    </row>
    <row r="16" spans="1:16" ht="21" thickBot="1" x14ac:dyDescent="0.5">
      <c r="A16" s="71"/>
    </row>
    <row r="17" spans="1:16" ht="21" thickBot="1" x14ac:dyDescent="0.5">
      <c r="A17" s="71" t="str">
        <f>$D$5&amp;$G$5&amp;"／"&amp;$D$7&amp;"【前季順位】"</f>
        <v>男子1部／関東体育大学【前季順位】</v>
      </c>
      <c r="B17" s="52" t="s">
        <v>256</v>
      </c>
      <c r="D17" s="170" t="s">
        <v>486</v>
      </c>
      <c r="E17" s="171"/>
      <c r="F17" s="171"/>
      <c r="G17" s="172"/>
      <c r="I17" s="8" t="s">
        <v>487</v>
      </c>
    </row>
    <row r="18" spans="1:16" ht="21" thickBot="1" x14ac:dyDescent="0.5">
      <c r="A18" s="71"/>
    </row>
    <row r="19" spans="1:16" ht="66.75" thickBot="1" x14ac:dyDescent="0.5">
      <c r="A19" s="71" t="str">
        <f>$D$5&amp;$G$5&amp;"／"&amp;$D$7&amp;"【大会展望】"</f>
        <v>男子1部／関東体育大学【大会展望】</v>
      </c>
      <c r="B19" s="74" t="s">
        <v>257</v>
      </c>
      <c r="C19" s="73"/>
      <c r="D19" s="161" t="s">
        <v>488</v>
      </c>
      <c r="E19" s="162"/>
      <c r="F19" s="162"/>
      <c r="G19" s="162"/>
      <c r="H19" s="162"/>
      <c r="I19" s="162"/>
      <c r="J19" s="162"/>
      <c r="K19" s="162"/>
      <c r="L19" s="162"/>
      <c r="M19" s="162"/>
      <c r="N19" s="163"/>
      <c r="P19" s="75" t="str">
        <f>"現在 "&amp;ROUNDUP(LENB(D19)/2,0)&amp;" 文字"</f>
        <v>現在 197 文字</v>
      </c>
    </row>
    <row r="20" spans="1:16" ht="12" customHeight="1" thickBot="1" x14ac:dyDescent="0.5">
      <c r="A20" s="71"/>
    </row>
    <row r="21" spans="1:16" ht="168" customHeight="1" thickBot="1" x14ac:dyDescent="0.5">
      <c r="A21" s="71" t="str">
        <f>$D$5&amp;$G$5&amp;"／"&amp;$D$7&amp;"【監督文】"</f>
        <v>男子1部／関東体育大学【監督文】</v>
      </c>
      <c r="B21" s="74" t="s">
        <v>258</v>
      </c>
      <c r="C21" s="73"/>
      <c r="D21" s="161" t="s">
        <v>489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3"/>
      <c r="P21" s="75" t="str">
        <f>"現在 "&amp;ROUNDUP(LENB(D21)/2,0)&amp;" 文字"</f>
        <v>現在 414 文字</v>
      </c>
    </row>
    <row r="22" spans="1:16" ht="12" customHeight="1" thickBot="1" x14ac:dyDescent="0.5">
      <c r="A22" s="71"/>
    </row>
    <row r="23" spans="1:16" ht="168" customHeight="1" thickBot="1" x14ac:dyDescent="0.5">
      <c r="A23" s="71" t="str">
        <f>$D$5&amp;$G$5&amp;"／"&amp;$D$7&amp;"【主将文】"</f>
        <v>男子1部／関東体育大学【主将文】</v>
      </c>
      <c r="B23" s="74" t="s">
        <v>259</v>
      </c>
      <c r="C23" s="73"/>
      <c r="D23" s="161" t="s">
        <v>489</v>
      </c>
      <c r="E23" s="162"/>
      <c r="F23" s="162"/>
      <c r="G23" s="162"/>
      <c r="H23" s="162"/>
      <c r="I23" s="162"/>
      <c r="J23" s="162"/>
      <c r="K23" s="162"/>
      <c r="L23" s="162"/>
      <c r="M23" s="162"/>
      <c r="N23" s="163"/>
      <c r="P23" s="75" t="str">
        <f>"現在 "&amp;ROUNDUP(LENB(D23)/2,0)&amp;" 文字"</f>
        <v>現在 414 文字</v>
      </c>
    </row>
    <row r="24" spans="1:16" ht="12" customHeight="1" thickBot="1" x14ac:dyDescent="0.5">
      <c r="A24" s="71"/>
    </row>
    <row r="25" spans="1:16" ht="50.25" thickBot="1" x14ac:dyDescent="0.5">
      <c r="A25" s="71" t="str">
        <f>$D$5&amp;$G$5&amp;"／"&amp;$D$7&amp;"【伝達事項】"</f>
        <v>男子1部／関東体育大学【伝達事項】</v>
      </c>
      <c r="B25" s="76" t="s">
        <v>260</v>
      </c>
      <c r="D25" s="161" t="s">
        <v>490</v>
      </c>
      <c r="E25" s="162"/>
      <c r="F25" s="162"/>
      <c r="G25" s="162"/>
      <c r="H25" s="162"/>
      <c r="I25" s="162"/>
      <c r="J25" s="162"/>
      <c r="K25" s="162"/>
      <c r="L25" s="162"/>
      <c r="M25" s="162"/>
      <c r="N25" s="163"/>
    </row>
    <row r="26" spans="1:16" x14ac:dyDescent="0.45">
      <c r="A26" s="77"/>
    </row>
    <row r="27" spans="1:16" x14ac:dyDescent="0.45">
      <c r="A27" s="77"/>
    </row>
  </sheetData>
  <sheetProtection algorithmName="SHA-512" hashValue="Uhr+zBzfJzP6LKmCmYWp3swCcMFArjXe98tCcmlXorUT2OMrWgkVbnisIe1bugh1jqzgPrIKnKQHZmyaIDmvsQ==" saltValue="H7He5XbH6HOJ78/HD9UHeg==" spinCount="100000" sheet="1" objects="1" scenarios="1" formatCells="0" selectLockedCells="1"/>
  <mergeCells count="12">
    <mergeCell ref="D25:N25"/>
    <mergeCell ref="D11:N11"/>
    <mergeCell ref="D13:N13"/>
    <mergeCell ref="D15:M15"/>
    <mergeCell ref="D17:G17"/>
    <mergeCell ref="D19:N19"/>
    <mergeCell ref="D21:N21"/>
    <mergeCell ref="D5:E5"/>
    <mergeCell ref="I5:J5"/>
    <mergeCell ref="D7:N7"/>
    <mergeCell ref="E9:G9"/>
    <mergeCell ref="D23:N23"/>
  </mergeCells>
  <phoneticPr fontId="1"/>
  <dataValidations count="7">
    <dataValidation type="custom" imeMode="off" allowBlank="1" showInputMessage="1" showErrorMessage="1" errorTitle="エラー" error="「大学番号マスター」を参照し、3桁の半角数字を入力してください" sqref="L5" xr:uid="{FD9067F9-BEA0-448A-B7BA-3A9ECC38E4B7}">
      <formula1>LENB(L5)=3</formula1>
    </dataValidation>
    <dataValidation type="list" allowBlank="1" showInputMessage="1" showErrorMessage="1" sqref="G5" xr:uid="{549B14A2-3871-4B87-97BA-A07C5611126A}">
      <formula1>"1部,2部"</formula1>
    </dataValidation>
    <dataValidation type="list" allowBlank="1" showInputMessage="1" showErrorMessage="1" sqref="D5:E5" xr:uid="{B99A3689-4AAA-4DB2-9594-7E2A34694730}">
      <formula1>"男子,女子"</formula1>
    </dataValidation>
    <dataValidation imeMode="off" allowBlank="1" showInputMessage="1" showErrorMessage="1" sqref="E9:G9 D13:N13" xr:uid="{515E1D61-9D4E-4711-92C2-E27F57797C48}"/>
    <dataValidation type="list" allowBlank="1" showInputMessage="1" showErrorMessage="1" sqref="I17" xr:uid="{34116697-DB89-4DC5-9497-91E69C4489AD}">
      <formula1>"優勝,2位,3位,4位,5位,6位,7位,8位,9位,10位,11位,12位"</formula1>
    </dataValidation>
    <dataValidation type="list" allowBlank="1" showInputMessage="1" showErrorMessage="1" sqref="D17:F17" xr:uid="{10950478-ABFF-44F9-9C40-1FD52D9926D6}">
      <formula1>"男子1部,男子2部,男子3部,女子1部,女子2部,女子3部"</formula1>
    </dataValidation>
    <dataValidation imeMode="off" allowBlank="1" showInputMessage="1" showErrorMessage="1" errorTitle="エラー" error="「大学番号マスター」を参照し、3桁の半角数字を入力してください" sqref="N2" xr:uid="{8EE4DFF9-BD92-4256-9E7F-E5ECB844FD91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6C2E-29F7-464C-A6CF-3B1426643D85}">
  <sheetPr>
    <tabColor theme="9" tint="0.79998168889431442"/>
  </sheetPr>
  <dimension ref="A1:AB21"/>
  <sheetViews>
    <sheetView showGridLines="0" showRowColHeaders="0" zoomScale="85" zoomScaleNormal="85" workbookViewId="0">
      <pane ySplit="2" topLeftCell="A3" activePane="bottomLeft" state="frozen"/>
      <selection pane="bottomLeft" activeCell="B20" sqref="B20:C20"/>
    </sheetView>
  </sheetViews>
  <sheetFormatPr defaultColWidth="2.77734375" defaultRowHeight="23.25" customHeight="1" x14ac:dyDescent="0.45"/>
  <cols>
    <col min="1" max="1" width="2.5546875" style="5" customWidth="1"/>
    <col min="2" max="3" width="9.77734375" style="11" customWidth="1"/>
    <col min="4" max="4" width="2.77734375" style="11" customWidth="1"/>
    <col min="5" max="6" width="9.77734375" style="11" customWidth="1"/>
    <col min="7" max="7" width="2.109375" style="11" customWidth="1"/>
    <col min="8" max="8" width="4.77734375" style="11" customWidth="1"/>
    <col min="9" max="10" width="9.77734375" style="11" customWidth="1"/>
    <col min="11" max="11" width="2.5546875" style="11" customWidth="1"/>
    <col min="12" max="12" width="4.77734375" style="11" customWidth="1"/>
    <col min="13" max="14" width="9.77734375" style="11" customWidth="1"/>
    <col min="15" max="15" width="2.77734375" style="11" customWidth="1"/>
    <col min="16" max="16" width="4.77734375" style="11" customWidth="1"/>
    <col min="17" max="18" width="9.77734375" style="11" customWidth="1"/>
    <col min="19" max="19" width="2.77734375" style="11" customWidth="1"/>
    <col min="20" max="21" width="9.77734375" style="11" customWidth="1"/>
    <col min="22" max="22" width="2.77734375" style="11" customWidth="1"/>
    <col min="23" max="24" width="9.77734375" style="11" customWidth="1"/>
    <col min="25" max="25" width="9" style="11" customWidth="1"/>
    <col min="26" max="26" width="2.77734375" style="11"/>
    <col min="27" max="28" width="9.77734375" style="11" customWidth="1"/>
    <col min="29" max="16384" width="2.77734375" style="11"/>
  </cols>
  <sheetData>
    <row r="1" spans="1:28" ht="23.25" customHeight="1" x14ac:dyDescent="0.45">
      <c r="A1" s="9"/>
      <c r="B1" s="47" t="str">
        <f>①大学情報・紹介文!B1</f>
        <v>2026年度春季関東大学バレーボールリーグ戦　エントリー届</v>
      </c>
    </row>
    <row r="2" spans="1:28" ht="23.25" customHeight="1" x14ac:dyDescent="0.45">
      <c r="A2" s="9"/>
      <c r="B2" s="10" t="s">
        <v>341</v>
      </c>
    </row>
    <row r="3" spans="1:28" ht="10.5" customHeight="1" x14ac:dyDescent="0.45">
      <c r="A3" s="9"/>
      <c r="B3" s="10"/>
    </row>
    <row r="4" spans="1:28" s="12" customFormat="1" ht="42.75" customHeight="1" x14ac:dyDescent="0.45">
      <c r="B4" s="13" t="str">
        <f>"（"&amp;①大学情報・紹介文!D5&amp;①大学情報・紹介文!G5&amp;"）"&amp;①大学情報・紹介文!D7</f>
        <v>（男子1部）関東体育大学</v>
      </c>
      <c r="C4" s="13"/>
      <c r="D4" s="13"/>
      <c r="F4" s="13"/>
      <c r="G4" s="13"/>
      <c r="H4" s="13"/>
      <c r="I4" s="13"/>
      <c r="J4" s="13"/>
      <c r="K4" s="13"/>
      <c r="L4" s="13"/>
      <c r="P4" s="13"/>
    </row>
    <row r="5" spans="1:28" ht="6.75" customHeight="1" x14ac:dyDescent="0.45"/>
    <row r="6" spans="1:28" ht="6.75" customHeight="1" x14ac:dyDescent="0.45">
      <c r="B6" s="78"/>
      <c r="C6" s="78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</row>
    <row r="7" spans="1:28" ht="55.5" customHeight="1" x14ac:dyDescent="0.45">
      <c r="B7" s="152" t="s">
        <v>300</v>
      </c>
      <c r="C7" s="152"/>
      <c r="D7" s="152"/>
      <c r="E7" s="152"/>
      <c r="F7" s="152"/>
      <c r="G7" s="152"/>
      <c r="H7" s="175" t="s">
        <v>339</v>
      </c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</row>
    <row r="8" spans="1:28" s="82" customFormat="1" ht="45.75" customHeight="1" x14ac:dyDescent="0.3">
      <c r="A8" s="80"/>
      <c r="B8" s="81" t="s">
        <v>291</v>
      </c>
      <c r="C8" s="81"/>
      <c r="D8" s="81"/>
      <c r="E8" s="81" t="s">
        <v>292</v>
      </c>
      <c r="F8" s="81"/>
      <c r="G8" s="81"/>
      <c r="I8" s="81" t="s">
        <v>293</v>
      </c>
      <c r="J8" s="81"/>
      <c r="K8" s="81"/>
      <c r="M8" s="81" t="s">
        <v>294</v>
      </c>
      <c r="N8" s="81"/>
      <c r="O8" s="81"/>
      <c r="Q8" s="81" t="s">
        <v>305</v>
      </c>
      <c r="R8" s="81"/>
      <c r="T8" s="81" t="s">
        <v>295</v>
      </c>
      <c r="U8" s="81"/>
      <c r="W8" s="81" t="s">
        <v>298</v>
      </c>
      <c r="X8" s="81"/>
      <c r="AA8" s="173" t="s">
        <v>308</v>
      </c>
      <c r="AB8" s="173"/>
    </row>
    <row r="9" spans="1:28" s="85" customFormat="1" ht="20.25" customHeight="1" thickBot="1" x14ac:dyDescent="0.5">
      <c r="A9" s="83"/>
      <c r="B9" s="84" t="s">
        <v>2</v>
      </c>
      <c r="C9" s="84" t="s">
        <v>3</v>
      </c>
      <c r="D9" s="84"/>
      <c r="E9" s="84" t="s">
        <v>2</v>
      </c>
      <c r="F9" s="84" t="s">
        <v>3</v>
      </c>
      <c r="G9" s="84"/>
      <c r="I9" s="84" t="s">
        <v>2</v>
      </c>
      <c r="J9" s="84" t="s">
        <v>3</v>
      </c>
      <c r="K9" s="84"/>
      <c r="M9" s="84" t="s">
        <v>2</v>
      </c>
      <c r="N9" s="84" t="s">
        <v>3</v>
      </c>
      <c r="O9" s="86"/>
      <c r="Q9" s="84" t="s">
        <v>2</v>
      </c>
      <c r="R9" s="84" t="s">
        <v>3</v>
      </c>
      <c r="T9" s="84" t="s">
        <v>2</v>
      </c>
      <c r="U9" s="84" t="s">
        <v>3</v>
      </c>
      <c r="W9" s="84" t="s">
        <v>2</v>
      </c>
      <c r="X9" s="84" t="s">
        <v>3</v>
      </c>
      <c r="Y9" s="85" t="s">
        <v>299</v>
      </c>
      <c r="AA9" s="84" t="s">
        <v>2</v>
      </c>
      <c r="AB9" s="84" t="s">
        <v>3</v>
      </c>
    </row>
    <row r="10" spans="1:28" ht="24" customHeight="1" thickBot="1" x14ac:dyDescent="0.5">
      <c r="A10" s="5" t="s">
        <v>304</v>
      </c>
      <c r="B10" s="138" t="s">
        <v>491</v>
      </c>
      <c r="C10" s="139" t="s">
        <v>492</v>
      </c>
      <c r="D10" s="79"/>
      <c r="E10" s="138" t="s">
        <v>493</v>
      </c>
      <c r="F10" s="139" t="s">
        <v>494</v>
      </c>
      <c r="G10" s="84"/>
      <c r="H10" s="113" t="s">
        <v>8</v>
      </c>
      <c r="I10" s="92" t="s">
        <v>495</v>
      </c>
      <c r="J10" s="93" t="s">
        <v>496</v>
      </c>
      <c r="K10" s="84"/>
      <c r="L10" s="113"/>
      <c r="M10" s="92" t="s">
        <v>499</v>
      </c>
      <c r="N10" s="93" t="s">
        <v>500</v>
      </c>
      <c r="P10" s="113" t="s">
        <v>503</v>
      </c>
      <c r="Q10" s="92" t="s">
        <v>504</v>
      </c>
      <c r="R10" s="93" t="s">
        <v>505</v>
      </c>
      <c r="T10" s="92" t="s">
        <v>508</v>
      </c>
      <c r="U10" s="93" t="s">
        <v>509</v>
      </c>
      <c r="W10" s="92" t="s">
        <v>510</v>
      </c>
      <c r="X10" s="93" t="s">
        <v>511</v>
      </c>
      <c r="Y10" s="98" t="s">
        <v>512</v>
      </c>
      <c r="AA10" s="92"/>
      <c r="AB10" s="93"/>
    </row>
    <row r="11" spans="1:28" ht="24" customHeight="1" x14ac:dyDescent="0.45">
      <c r="A11" s="5" t="s">
        <v>304</v>
      </c>
      <c r="B11" s="87" t="s">
        <v>296</v>
      </c>
      <c r="D11" s="79"/>
      <c r="H11" s="113"/>
      <c r="I11" s="94" t="s">
        <v>497</v>
      </c>
      <c r="J11" s="95" t="s">
        <v>498</v>
      </c>
      <c r="L11" s="113" t="s">
        <v>8</v>
      </c>
      <c r="M11" s="94" t="s">
        <v>501</v>
      </c>
      <c r="N11" s="95" t="s">
        <v>502</v>
      </c>
      <c r="P11" s="113"/>
      <c r="Q11" s="94" t="s">
        <v>506</v>
      </c>
      <c r="R11" s="95" t="s">
        <v>507</v>
      </c>
      <c r="T11" s="94"/>
      <c r="U11" s="95"/>
      <c r="W11" s="94" t="s">
        <v>513</v>
      </c>
      <c r="X11" s="95" t="s">
        <v>514</v>
      </c>
      <c r="Y11" s="98" t="s">
        <v>512</v>
      </c>
      <c r="AA11" s="94"/>
      <c r="AB11" s="95"/>
    </row>
    <row r="12" spans="1:28" ht="24" customHeight="1" x14ac:dyDescent="0.45">
      <c r="A12" s="5" t="s">
        <v>304</v>
      </c>
      <c r="D12" s="79"/>
      <c r="H12" s="113"/>
      <c r="I12" s="94"/>
      <c r="J12" s="95"/>
      <c r="L12" s="113"/>
      <c r="M12" s="94"/>
      <c r="N12" s="95"/>
      <c r="P12" s="113"/>
      <c r="Q12" s="94"/>
      <c r="R12" s="95"/>
      <c r="T12" s="94"/>
      <c r="U12" s="95"/>
      <c r="W12" s="94"/>
      <c r="X12" s="95"/>
      <c r="Y12" s="98"/>
      <c r="AA12" s="94"/>
      <c r="AB12" s="95"/>
    </row>
    <row r="13" spans="1:28" ht="24" customHeight="1" x14ac:dyDescent="0.45">
      <c r="A13" s="5" t="s">
        <v>304</v>
      </c>
      <c r="D13" s="79"/>
      <c r="H13" s="113"/>
      <c r="I13" s="94"/>
      <c r="J13" s="95"/>
      <c r="L13" s="113"/>
      <c r="M13" s="94"/>
      <c r="N13" s="95"/>
      <c r="P13" s="113"/>
      <c r="Q13" s="94"/>
      <c r="R13" s="95"/>
      <c r="T13" s="94"/>
      <c r="U13" s="95"/>
      <c r="W13" s="94"/>
      <c r="X13" s="95"/>
      <c r="Y13" s="98"/>
      <c r="AA13" s="94"/>
      <c r="AB13" s="95"/>
    </row>
    <row r="14" spans="1:28" ht="24" customHeight="1" x14ac:dyDescent="0.45">
      <c r="A14" s="5" t="s">
        <v>304</v>
      </c>
      <c r="D14" s="79"/>
      <c r="H14" s="113"/>
      <c r="I14" s="94"/>
      <c r="J14" s="95"/>
      <c r="L14" s="113"/>
      <c r="M14" s="94"/>
      <c r="N14" s="95"/>
      <c r="P14" s="113"/>
      <c r="Q14" s="94"/>
      <c r="R14" s="95"/>
      <c r="T14" s="94"/>
      <c r="U14" s="95"/>
      <c r="W14" s="94"/>
      <c r="X14" s="95"/>
      <c r="Y14" s="98"/>
      <c r="AA14" s="94"/>
      <c r="AB14" s="95"/>
    </row>
    <row r="15" spans="1:28" ht="24" customHeight="1" x14ac:dyDescent="0.45">
      <c r="A15" s="5" t="s">
        <v>304</v>
      </c>
      <c r="D15" s="79"/>
      <c r="H15" s="113"/>
      <c r="I15" s="94"/>
      <c r="J15" s="95"/>
      <c r="L15" s="113"/>
      <c r="M15" s="94"/>
      <c r="N15" s="95"/>
      <c r="P15" s="113"/>
      <c r="Q15" s="94"/>
      <c r="R15" s="95"/>
      <c r="T15" s="94"/>
      <c r="U15" s="95"/>
      <c r="W15" s="94"/>
      <c r="X15" s="95"/>
      <c r="Y15" s="98"/>
      <c r="AA15" s="94"/>
      <c r="AB15" s="95"/>
    </row>
    <row r="16" spans="1:28" ht="24" customHeight="1" thickBot="1" x14ac:dyDescent="0.5">
      <c r="A16" s="5" t="s">
        <v>304</v>
      </c>
      <c r="D16" s="79"/>
      <c r="H16" s="113"/>
      <c r="I16" s="96"/>
      <c r="J16" s="97"/>
      <c r="L16" s="113"/>
      <c r="M16" s="96"/>
      <c r="N16" s="97"/>
      <c r="P16" s="113"/>
      <c r="Q16" s="96"/>
      <c r="R16" s="97"/>
      <c r="T16" s="96"/>
      <c r="U16" s="97"/>
      <c r="W16" s="96"/>
      <c r="X16" s="97"/>
      <c r="Y16" s="98"/>
      <c r="AA16" s="96"/>
      <c r="AB16" s="97"/>
    </row>
    <row r="17" spans="1:21" ht="24" customHeight="1" x14ac:dyDescent="0.45">
      <c r="D17" s="79"/>
      <c r="H17" s="176" t="str">
        <f>IF(COUNTIF(H10:H16,"○")&gt;1,"↑エントリー登録は1名のみです","")</f>
        <v/>
      </c>
      <c r="I17" s="176"/>
      <c r="J17" s="176"/>
      <c r="L17" s="176" t="str">
        <f>IF(COUNTIF(L10:L16,"○")&gt;1,"↑エントリー登録は1名のみです","")</f>
        <v/>
      </c>
      <c r="M17" s="176"/>
      <c r="N17" s="176"/>
      <c r="P17" s="176" t="str">
        <f>IF(COUNTIF(P10:P16,"○")&gt;1,"↑エントリー登録は1名のみです","")</f>
        <v/>
      </c>
      <c r="Q17" s="176"/>
      <c r="R17" s="176"/>
    </row>
    <row r="18" spans="1:21" ht="24" customHeight="1" x14ac:dyDescent="0.45">
      <c r="B18" s="88" t="s">
        <v>297</v>
      </c>
      <c r="C18" s="174" t="s">
        <v>301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</row>
    <row r="19" spans="1:21" ht="24" customHeight="1" thickBot="1" x14ac:dyDescent="0.5">
      <c r="B19" s="84" t="s">
        <v>2</v>
      </c>
      <c r="C19" s="84" t="s">
        <v>3</v>
      </c>
      <c r="D19" s="89"/>
      <c r="E19" s="89"/>
      <c r="F19" s="89"/>
      <c r="G19" s="89"/>
      <c r="H19" s="89"/>
      <c r="I19" s="89"/>
      <c r="K19" s="89"/>
      <c r="L19" s="89"/>
      <c r="P19" s="89"/>
    </row>
    <row r="20" spans="1:21" ht="24" customHeight="1" thickBot="1" x14ac:dyDescent="0.5">
      <c r="A20" s="5" t="s">
        <v>304</v>
      </c>
      <c r="B20" s="90" t="s">
        <v>515</v>
      </c>
      <c r="C20" s="91" t="s">
        <v>516</v>
      </c>
      <c r="D20" s="79"/>
      <c r="H20" s="79"/>
      <c r="L20" s="79"/>
      <c r="P20" s="79"/>
    </row>
    <row r="21" spans="1:21" ht="25.5" customHeight="1" x14ac:dyDescent="0.45">
      <c r="D21" s="79"/>
      <c r="E21" s="79"/>
      <c r="F21" s="79"/>
      <c r="G21" s="79"/>
      <c r="H21" s="79"/>
      <c r="I21" s="79"/>
      <c r="K21" s="79"/>
      <c r="L21" s="79"/>
      <c r="P21" s="79"/>
    </row>
  </sheetData>
  <sheetProtection algorithmName="SHA-512" hashValue="3eNi+LaBTsN5RSCKVz/WGzgFZB8mH3REcTY1sdd9oeyPgOhbXy6/B14TA80V7AYMl8wU0VXLDYJ/7eEMVyqNYw==" saltValue="ZUKxtTyDPprpg1ravPKYvQ==" spinCount="100000" sheet="1" objects="1" scenarios="1" formatCells="0" selectLockedCells="1"/>
  <mergeCells count="6">
    <mergeCell ref="AA8:AB8"/>
    <mergeCell ref="C18:U18"/>
    <mergeCell ref="H7:Y7"/>
    <mergeCell ref="H17:J17"/>
    <mergeCell ref="L17:N17"/>
    <mergeCell ref="P17:R17"/>
  </mergeCells>
  <phoneticPr fontId="1"/>
  <dataValidations count="2">
    <dataValidation type="list" allowBlank="1" showInputMessage="1" showErrorMessage="1" sqref="Y10:Y16" xr:uid="{0E45AE4D-B917-4729-AF92-182E928AE4FA}">
      <formula1>"A級,B級,C級"</formula1>
    </dataValidation>
    <dataValidation type="list" allowBlank="1" showInputMessage="1" showErrorMessage="1" sqref="H10:H16 L10:L16 P10:P16" xr:uid="{7FCE28E1-0D16-4CE6-993A-0CD5175B94FD}">
      <formula1>"○"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C2D0-9C29-4789-9D5C-9D541D314D9C}">
  <sheetPr>
    <tabColor theme="9" tint="0.79998168889431442"/>
  </sheetPr>
  <dimension ref="A1:S110"/>
  <sheetViews>
    <sheetView showGridLines="0" showRowColHeaders="0" zoomScale="85" zoomScaleNormal="85" workbookViewId="0">
      <pane ySplit="9" topLeftCell="A10" activePane="bottomLeft" state="frozen"/>
      <selection pane="bottomLeft" activeCell="E10" sqref="E10"/>
    </sheetView>
  </sheetViews>
  <sheetFormatPr defaultColWidth="2.77734375" defaultRowHeight="23.25" customHeight="1" x14ac:dyDescent="0.45"/>
  <cols>
    <col min="1" max="1" width="2.44140625" style="5" customWidth="1"/>
    <col min="2" max="4" width="2.77734375" style="11"/>
    <col min="5" max="5" width="4.109375" style="11" customWidth="1"/>
    <col min="6" max="6" width="4" style="11" customWidth="1"/>
    <col min="7" max="8" width="13" style="11" customWidth="1"/>
    <col min="9" max="10" width="14" style="11" customWidth="1"/>
    <col min="11" max="11" width="15.5546875" style="11" customWidth="1"/>
    <col min="12" max="12" width="6" style="11" customWidth="1"/>
    <col min="13" max="14" width="5.6640625" style="11" customWidth="1"/>
    <col min="15" max="15" width="7" style="11" customWidth="1"/>
    <col min="16" max="17" width="14" style="11" customWidth="1"/>
    <col min="18" max="18" width="14.77734375" style="11" customWidth="1"/>
    <col min="19" max="19" width="10.88671875" style="11" customWidth="1"/>
    <col min="20" max="16384" width="2.77734375" style="11"/>
  </cols>
  <sheetData>
    <row r="1" spans="1:19" ht="23.25" customHeight="1" x14ac:dyDescent="0.45">
      <c r="A1" s="9"/>
      <c r="B1" s="47" t="str">
        <f>①大学情報・紹介文!B1</f>
        <v>2026年度春季関東大学バレーボールリーグ戦　エントリー届</v>
      </c>
      <c r="C1" s="10"/>
      <c r="D1" s="10"/>
      <c r="E1" s="6"/>
      <c r="F1" s="10"/>
      <c r="G1" s="10"/>
    </row>
    <row r="2" spans="1:19" ht="23.25" customHeight="1" x14ac:dyDescent="0.45">
      <c r="A2" s="9"/>
      <c r="B2" s="10" t="s">
        <v>266</v>
      </c>
      <c r="C2" s="10"/>
      <c r="D2" s="10"/>
      <c r="E2" s="6"/>
      <c r="F2" s="10"/>
      <c r="G2" s="10"/>
    </row>
    <row r="3" spans="1:19" ht="10.5" customHeight="1" x14ac:dyDescent="0.45">
      <c r="A3" s="9"/>
      <c r="B3" s="10"/>
      <c r="C3" s="10"/>
      <c r="D3" s="10"/>
      <c r="E3" s="6"/>
      <c r="F3" s="10"/>
      <c r="G3" s="10"/>
    </row>
    <row r="4" spans="1:19" s="12" customFormat="1" ht="42.75" customHeight="1" x14ac:dyDescent="0.45">
      <c r="A4" s="14"/>
      <c r="B4" s="13" t="str">
        <f>"（"&amp;①大学情報・紹介文!D5&amp;①大学情報・紹介文!G5&amp;"）"&amp;①大学情報・紹介文!D7</f>
        <v>（男子1部）関東体育大学</v>
      </c>
      <c r="C4" s="13"/>
      <c r="D4" s="13"/>
      <c r="E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19" ht="6.75" customHeight="1" x14ac:dyDescent="0.45"/>
    <row r="6" spans="1:19" ht="72" customHeight="1" x14ac:dyDescent="0.45">
      <c r="B6" s="180" t="s">
        <v>303</v>
      </c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</row>
    <row r="7" spans="1:19" s="16" customFormat="1" ht="30" customHeight="1" x14ac:dyDescent="0.3">
      <c r="A7" s="15"/>
      <c r="E7" s="17" t="s">
        <v>0</v>
      </c>
      <c r="F7" s="18" t="s">
        <v>1</v>
      </c>
      <c r="G7" s="19" t="s">
        <v>2</v>
      </c>
      <c r="H7" s="19" t="s">
        <v>3</v>
      </c>
      <c r="I7" s="20" t="s">
        <v>16</v>
      </c>
      <c r="J7" s="20"/>
      <c r="K7" s="19" t="s">
        <v>4</v>
      </c>
      <c r="L7" s="21" t="s">
        <v>17</v>
      </c>
      <c r="M7" s="22" t="s">
        <v>5</v>
      </c>
      <c r="N7" s="23" t="s">
        <v>18</v>
      </c>
      <c r="O7" s="24" t="s">
        <v>6</v>
      </c>
      <c r="P7" s="19" t="s">
        <v>7</v>
      </c>
      <c r="Q7" s="19" t="s">
        <v>19</v>
      </c>
      <c r="R7" s="25" t="s">
        <v>21</v>
      </c>
      <c r="S7" s="26" t="s">
        <v>20</v>
      </c>
    </row>
    <row r="8" spans="1:19" ht="23.25" customHeight="1" x14ac:dyDescent="0.3">
      <c r="A8" s="15"/>
      <c r="C8" s="27" t="s">
        <v>25</v>
      </c>
      <c r="E8" s="28">
        <v>1</v>
      </c>
      <c r="F8" s="29" t="s">
        <v>8</v>
      </c>
      <c r="G8" s="30" t="s">
        <v>10</v>
      </c>
      <c r="H8" s="31" t="s">
        <v>11</v>
      </c>
      <c r="I8" s="32" t="s">
        <v>12</v>
      </c>
      <c r="J8" s="33" t="s">
        <v>11</v>
      </c>
      <c r="K8" s="32" t="s">
        <v>13</v>
      </c>
      <c r="L8" s="29">
        <v>3</v>
      </c>
      <c r="M8" s="34">
        <v>180</v>
      </c>
      <c r="N8" s="35">
        <v>300</v>
      </c>
      <c r="O8" s="36" t="s">
        <v>9</v>
      </c>
      <c r="P8" s="37" t="s">
        <v>14</v>
      </c>
      <c r="Q8" s="38" t="s">
        <v>15</v>
      </c>
      <c r="R8" s="35" t="s">
        <v>290</v>
      </c>
      <c r="S8" s="39"/>
    </row>
    <row r="9" spans="1:19" s="40" customFormat="1" ht="69" customHeight="1" thickBot="1" x14ac:dyDescent="0.35">
      <c r="A9" s="15"/>
      <c r="E9" s="41"/>
      <c r="F9" s="42"/>
      <c r="G9" s="178" t="s">
        <v>302</v>
      </c>
      <c r="H9" s="179"/>
      <c r="I9" s="178" t="s">
        <v>263</v>
      </c>
      <c r="J9" s="179"/>
      <c r="K9" s="43" t="s">
        <v>22</v>
      </c>
      <c r="L9" s="42"/>
      <c r="M9" s="181" t="s">
        <v>23</v>
      </c>
      <c r="N9" s="182"/>
      <c r="O9" s="45" t="s">
        <v>261</v>
      </c>
      <c r="P9" s="178" t="s">
        <v>262</v>
      </c>
      <c r="Q9" s="179"/>
      <c r="R9" s="44" t="s">
        <v>264</v>
      </c>
      <c r="S9" s="45" t="s">
        <v>24</v>
      </c>
    </row>
    <row r="10" spans="1:19" ht="24" customHeight="1" x14ac:dyDescent="0.3">
      <c r="A10" s="15" t="s">
        <v>306</v>
      </c>
      <c r="B10" s="177">
        <v>1</v>
      </c>
      <c r="C10" s="177"/>
      <c r="E10" s="99">
        <v>1</v>
      </c>
      <c r="F10" s="100"/>
      <c r="G10" s="101" t="s">
        <v>517</v>
      </c>
      <c r="H10" s="102" t="s">
        <v>518</v>
      </c>
      <c r="I10" s="103" t="s">
        <v>519</v>
      </c>
      <c r="J10" s="104" t="s">
        <v>520</v>
      </c>
      <c r="K10" s="103" t="s">
        <v>521</v>
      </c>
      <c r="L10" s="105">
        <v>4</v>
      </c>
      <c r="M10" s="106">
        <v>175</v>
      </c>
      <c r="N10" s="107">
        <v>310</v>
      </c>
      <c r="O10" s="105" t="s">
        <v>522</v>
      </c>
      <c r="P10" s="108" t="s">
        <v>523</v>
      </c>
      <c r="Q10" s="109" t="s">
        <v>524</v>
      </c>
      <c r="R10" s="110" t="s">
        <v>525</v>
      </c>
      <c r="S10" s="111"/>
    </row>
    <row r="11" spans="1:19" ht="24" customHeight="1" x14ac:dyDescent="0.3">
      <c r="A11" s="15" t="s">
        <v>306</v>
      </c>
      <c r="B11" s="177">
        <v>2</v>
      </c>
      <c r="C11" s="177"/>
      <c r="E11" s="112">
        <v>2</v>
      </c>
      <c r="F11" s="113" t="s">
        <v>8</v>
      </c>
      <c r="G11" s="114" t="s">
        <v>526</v>
      </c>
      <c r="H11" s="115" t="s">
        <v>527</v>
      </c>
      <c r="I11" s="116" t="s">
        <v>528</v>
      </c>
      <c r="J11" s="117" t="s">
        <v>529</v>
      </c>
      <c r="K11" s="116" t="s">
        <v>521</v>
      </c>
      <c r="L11" s="118">
        <v>4</v>
      </c>
      <c r="M11" s="119">
        <v>195</v>
      </c>
      <c r="N11" s="120">
        <v>350</v>
      </c>
      <c r="O11" s="118" t="s">
        <v>9</v>
      </c>
      <c r="P11" s="121" t="s">
        <v>530</v>
      </c>
      <c r="Q11" s="122" t="s">
        <v>524</v>
      </c>
      <c r="R11" s="123" t="s">
        <v>531</v>
      </c>
      <c r="S11" s="124"/>
    </row>
    <row r="12" spans="1:19" ht="24" customHeight="1" x14ac:dyDescent="0.3">
      <c r="A12" s="15" t="s">
        <v>306</v>
      </c>
      <c r="B12" s="177">
        <v>3</v>
      </c>
      <c r="C12" s="177"/>
      <c r="E12" s="112">
        <v>3</v>
      </c>
      <c r="F12" s="113"/>
      <c r="G12" s="114" t="s">
        <v>532</v>
      </c>
      <c r="H12" s="115" t="s">
        <v>533</v>
      </c>
      <c r="I12" s="116" t="s">
        <v>534</v>
      </c>
      <c r="J12" s="117" t="s">
        <v>535</v>
      </c>
      <c r="K12" s="116" t="s">
        <v>521</v>
      </c>
      <c r="L12" s="118">
        <v>3</v>
      </c>
      <c r="M12" s="119">
        <v>187</v>
      </c>
      <c r="N12" s="120">
        <v>350</v>
      </c>
      <c r="O12" s="118" t="s">
        <v>536</v>
      </c>
      <c r="P12" s="121" t="s">
        <v>523</v>
      </c>
      <c r="Q12" s="122" t="s">
        <v>537</v>
      </c>
      <c r="R12" s="123" t="s">
        <v>538</v>
      </c>
      <c r="S12" s="124"/>
    </row>
    <row r="13" spans="1:19" ht="24" customHeight="1" x14ac:dyDescent="0.3">
      <c r="A13" s="15" t="s">
        <v>306</v>
      </c>
      <c r="B13" s="177">
        <v>4</v>
      </c>
      <c r="C13" s="177"/>
      <c r="E13" s="112">
        <v>4</v>
      </c>
      <c r="F13" s="113"/>
      <c r="G13" s="114" t="s">
        <v>515</v>
      </c>
      <c r="H13" s="115" t="s">
        <v>516</v>
      </c>
      <c r="I13" s="116" t="s">
        <v>539</v>
      </c>
      <c r="J13" s="117" t="s">
        <v>540</v>
      </c>
      <c r="K13" s="116" t="s">
        <v>541</v>
      </c>
      <c r="L13" s="118">
        <v>4</v>
      </c>
      <c r="M13" s="119">
        <v>171</v>
      </c>
      <c r="N13" s="120">
        <v>305</v>
      </c>
      <c r="O13" s="118" t="s">
        <v>522</v>
      </c>
      <c r="P13" s="121" t="s">
        <v>542</v>
      </c>
      <c r="Q13" s="122" t="s">
        <v>543</v>
      </c>
      <c r="R13" s="123" t="s">
        <v>544</v>
      </c>
      <c r="S13" s="124"/>
    </row>
    <row r="14" spans="1:19" ht="24" customHeight="1" x14ac:dyDescent="0.3">
      <c r="A14" s="15" t="s">
        <v>306</v>
      </c>
      <c r="B14" s="177">
        <v>5</v>
      </c>
      <c r="C14" s="177"/>
      <c r="E14" s="112">
        <v>5</v>
      </c>
      <c r="F14" s="113"/>
      <c r="G14" s="114" t="s">
        <v>545</v>
      </c>
      <c r="H14" s="115" t="s">
        <v>546</v>
      </c>
      <c r="I14" s="116" t="s">
        <v>547</v>
      </c>
      <c r="J14" s="117" t="s">
        <v>548</v>
      </c>
      <c r="K14" s="116" t="s">
        <v>549</v>
      </c>
      <c r="L14" s="118">
        <v>2</v>
      </c>
      <c r="M14" s="119">
        <v>178</v>
      </c>
      <c r="N14" s="120">
        <v>330</v>
      </c>
      <c r="O14" s="118" t="s">
        <v>536</v>
      </c>
      <c r="P14" s="121" t="s">
        <v>523</v>
      </c>
      <c r="Q14" s="122" t="s">
        <v>524</v>
      </c>
      <c r="R14" s="123" t="s">
        <v>550</v>
      </c>
      <c r="S14" s="124"/>
    </row>
    <row r="15" spans="1:19" ht="24" customHeight="1" x14ac:dyDescent="0.3">
      <c r="A15" s="15" t="s">
        <v>306</v>
      </c>
      <c r="B15" s="177">
        <v>6</v>
      </c>
      <c r="C15" s="177"/>
      <c r="E15" s="112">
        <v>6</v>
      </c>
      <c r="F15" s="113"/>
      <c r="G15" s="114" t="s">
        <v>551</v>
      </c>
      <c r="H15" s="115" t="s">
        <v>552</v>
      </c>
      <c r="I15" s="116" t="s">
        <v>553</v>
      </c>
      <c r="J15" s="117" t="s">
        <v>554</v>
      </c>
      <c r="K15" s="116" t="s">
        <v>521</v>
      </c>
      <c r="L15" s="118">
        <v>4</v>
      </c>
      <c r="M15" s="119">
        <v>195</v>
      </c>
      <c r="N15" s="120">
        <v>350</v>
      </c>
      <c r="O15" s="118" t="s">
        <v>9</v>
      </c>
      <c r="P15" s="121" t="s">
        <v>523</v>
      </c>
      <c r="Q15" s="122" t="s">
        <v>555</v>
      </c>
      <c r="R15" s="123" t="s">
        <v>556</v>
      </c>
      <c r="S15" s="124"/>
    </row>
    <row r="16" spans="1:19" ht="24" customHeight="1" x14ac:dyDescent="0.3">
      <c r="A16" s="15" t="s">
        <v>306</v>
      </c>
      <c r="B16" s="177">
        <v>7</v>
      </c>
      <c r="C16" s="177"/>
      <c r="E16" s="112">
        <v>7</v>
      </c>
      <c r="F16" s="113"/>
      <c r="G16" s="114" t="s">
        <v>557</v>
      </c>
      <c r="H16" s="115" t="s">
        <v>558</v>
      </c>
      <c r="I16" s="116" t="s">
        <v>559</v>
      </c>
      <c r="J16" s="117" t="s">
        <v>560</v>
      </c>
      <c r="K16" s="116" t="s">
        <v>541</v>
      </c>
      <c r="L16" s="118">
        <v>4</v>
      </c>
      <c r="M16" s="119">
        <v>189</v>
      </c>
      <c r="N16" s="120">
        <v>338</v>
      </c>
      <c r="O16" s="118" t="s">
        <v>536</v>
      </c>
      <c r="P16" s="121" t="s">
        <v>523</v>
      </c>
      <c r="Q16" s="122" t="s">
        <v>524</v>
      </c>
      <c r="R16" s="123" t="s">
        <v>561</v>
      </c>
      <c r="S16" s="124"/>
    </row>
    <row r="17" spans="1:19" ht="24" customHeight="1" x14ac:dyDescent="0.3">
      <c r="A17" s="15" t="s">
        <v>306</v>
      </c>
      <c r="B17" s="177">
        <v>8</v>
      </c>
      <c r="C17" s="177"/>
      <c r="E17" s="112">
        <v>8</v>
      </c>
      <c r="F17" s="113"/>
      <c r="G17" s="114" t="s">
        <v>562</v>
      </c>
      <c r="H17" s="115" t="s">
        <v>563</v>
      </c>
      <c r="I17" s="116" t="s">
        <v>564</v>
      </c>
      <c r="J17" s="117" t="s">
        <v>565</v>
      </c>
      <c r="K17" s="116" t="s">
        <v>549</v>
      </c>
      <c r="L17" s="118">
        <v>3</v>
      </c>
      <c r="M17" s="119">
        <v>175</v>
      </c>
      <c r="N17" s="120">
        <v>305</v>
      </c>
      <c r="O17" s="118" t="s">
        <v>522</v>
      </c>
      <c r="P17" s="121" t="s">
        <v>523</v>
      </c>
      <c r="Q17" s="122" t="s">
        <v>566</v>
      </c>
      <c r="R17" s="123" t="s">
        <v>567</v>
      </c>
      <c r="S17" s="124"/>
    </row>
    <row r="18" spans="1:19" ht="24" customHeight="1" x14ac:dyDescent="0.3">
      <c r="A18" s="15" t="s">
        <v>306</v>
      </c>
      <c r="B18" s="177">
        <v>9</v>
      </c>
      <c r="C18" s="177"/>
      <c r="E18" s="112">
        <v>9</v>
      </c>
      <c r="F18" s="113"/>
      <c r="G18" s="114" t="s">
        <v>568</v>
      </c>
      <c r="H18" s="115" t="s">
        <v>569</v>
      </c>
      <c r="I18" s="116" t="s">
        <v>570</v>
      </c>
      <c r="J18" s="117" t="s">
        <v>571</v>
      </c>
      <c r="K18" s="116" t="s">
        <v>521</v>
      </c>
      <c r="L18" s="118">
        <v>3</v>
      </c>
      <c r="M18" s="119">
        <v>172</v>
      </c>
      <c r="N18" s="120">
        <v>310</v>
      </c>
      <c r="O18" s="118" t="s">
        <v>522</v>
      </c>
      <c r="P18" s="121" t="s">
        <v>523</v>
      </c>
      <c r="Q18" s="122" t="s">
        <v>524</v>
      </c>
      <c r="R18" s="123" t="s">
        <v>572</v>
      </c>
      <c r="S18" s="124"/>
    </row>
    <row r="19" spans="1:19" ht="24" customHeight="1" x14ac:dyDescent="0.3">
      <c r="A19" s="15" t="s">
        <v>306</v>
      </c>
      <c r="B19" s="177">
        <v>10</v>
      </c>
      <c r="C19" s="177"/>
      <c r="E19" s="112">
        <v>10</v>
      </c>
      <c r="F19" s="113"/>
      <c r="G19" s="114" t="s">
        <v>573</v>
      </c>
      <c r="H19" s="115" t="s">
        <v>574</v>
      </c>
      <c r="I19" s="116" t="s">
        <v>575</v>
      </c>
      <c r="J19" s="117" t="s">
        <v>576</v>
      </c>
      <c r="K19" s="116" t="s">
        <v>521</v>
      </c>
      <c r="L19" s="118">
        <v>2</v>
      </c>
      <c r="M19" s="119">
        <v>186</v>
      </c>
      <c r="N19" s="120">
        <v>345</v>
      </c>
      <c r="O19" s="118" t="s">
        <v>536</v>
      </c>
      <c r="P19" s="121" t="s">
        <v>523</v>
      </c>
      <c r="Q19" s="122" t="s">
        <v>577</v>
      </c>
      <c r="R19" s="123" t="s">
        <v>578</v>
      </c>
      <c r="S19" s="124"/>
    </row>
    <row r="20" spans="1:19" ht="24" customHeight="1" x14ac:dyDescent="0.3">
      <c r="A20" s="15" t="s">
        <v>306</v>
      </c>
      <c r="B20" s="177">
        <v>11</v>
      </c>
      <c r="C20" s="177"/>
      <c r="E20" s="112">
        <v>11</v>
      </c>
      <c r="F20" s="113"/>
      <c r="G20" s="114" t="s">
        <v>501</v>
      </c>
      <c r="H20" s="115" t="s">
        <v>579</v>
      </c>
      <c r="I20" s="116" t="s">
        <v>580</v>
      </c>
      <c r="J20" s="117" t="s">
        <v>581</v>
      </c>
      <c r="K20" s="116" t="s">
        <v>549</v>
      </c>
      <c r="L20" s="118">
        <v>3</v>
      </c>
      <c r="M20" s="119">
        <v>180</v>
      </c>
      <c r="N20" s="120">
        <v>320</v>
      </c>
      <c r="O20" s="118" t="s">
        <v>582</v>
      </c>
      <c r="P20" s="121" t="s">
        <v>523</v>
      </c>
      <c r="Q20" s="122" t="s">
        <v>524</v>
      </c>
      <c r="R20" s="123" t="s">
        <v>583</v>
      </c>
      <c r="S20" s="124"/>
    </row>
    <row r="21" spans="1:19" ht="24" customHeight="1" x14ac:dyDescent="0.3">
      <c r="A21" s="15" t="s">
        <v>306</v>
      </c>
      <c r="B21" s="177">
        <v>12</v>
      </c>
      <c r="C21" s="177"/>
      <c r="E21" s="112">
        <v>12</v>
      </c>
      <c r="F21" s="113"/>
      <c r="G21" s="114" t="s">
        <v>584</v>
      </c>
      <c r="H21" s="115" t="s">
        <v>585</v>
      </c>
      <c r="I21" s="116" t="s">
        <v>586</v>
      </c>
      <c r="J21" s="117" t="s">
        <v>587</v>
      </c>
      <c r="K21" s="116" t="s">
        <v>521</v>
      </c>
      <c r="L21" s="118">
        <v>4</v>
      </c>
      <c r="M21" s="119">
        <v>182</v>
      </c>
      <c r="N21" s="120">
        <v>323</v>
      </c>
      <c r="O21" s="118" t="s">
        <v>582</v>
      </c>
      <c r="P21" s="121" t="s">
        <v>523</v>
      </c>
      <c r="Q21" s="122" t="s">
        <v>588</v>
      </c>
      <c r="R21" s="123" t="s">
        <v>589</v>
      </c>
      <c r="S21" s="124"/>
    </row>
    <row r="22" spans="1:19" ht="24" customHeight="1" x14ac:dyDescent="0.3">
      <c r="A22" s="15" t="s">
        <v>306</v>
      </c>
      <c r="B22" s="177">
        <v>13</v>
      </c>
      <c r="C22" s="177"/>
      <c r="E22" s="112">
        <v>13</v>
      </c>
      <c r="F22" s="113"/>
      <c r="G22" s="114" t="s">
        <v>590</v>
      </c>
      <c r="H22" s="115" t="s">
        <v>591</v>
      </c>
      <c r="I22" s="116" t="s">
        <v>592</v>
      </c>
      <c r="J22" s="117" t="s">
        <v>593</v>
      </c>
      <c r="K22" s="116" t="s">
        <v>541</v>
      </c>
      <c r="L22" s="118">
        <v>3</v>
      </c>
      <c r="M22" s="119">
        <v>210</v>
      </c>
      <c r="N22" s="120">
        <v>350</v>
      </c>
      <c r="O22" s="118" t="s">
        <v>536</v>
      </c>
      <c r="P22" s="121" t="s">
        <v>523</v>
      </c>
      <c r="Q22" s="122" t="s">
        <v>524</v>
      </c>
      <c r="R22" s="123" t="s">
        <v>594</v>
      </c>
      <c r="S22" s="124"/>
    </row>
    <row r="23" spans="1:19" ht="24" customHeight="1" x14ac:dyDescent="0.3">
      <c r="A23" s="15" t="s">
        <v>306</v>
      </c>
      <c r="B23" s="177">
        <v>14</v>
      </c>
      <c r="C23" s="177"/>
      <c r="E23" s="112">
        <v>14</v>
      </c>
      <c r="F23" s="113"/>
      <c r="G23" s="114" t="s">
        <v>595</v>
      </c>
      <c r="H23" s="115" t="s">
        <v>596</v>
      </c>
      <c r="I23" s="116" t="s">
        <v>597</v>
      </c>
      <c r="J23" s="117" t="s">
        <v>598</v>
      </c>
      <c r="K23" s="116" t="s">
        <v>549</v>
      </c>
      <c r="L23" s="118">
        <v>2</v>
      </c>
      <c r="M23" s="119">
        <v>168</v>
      </c>
      <c r="N23" s="120">
        <v>280</v>
      </c>
      <c r="O23" s="118" t="s">
        <v>599</v>
      </c>
      <c r="P23" s="121" t="s">
        <v>523</v>
      </c>
      <c r="Q23" s="122" t="s">
        <v>524</v>
      </c>
      <c r="R23" s="123" t="s">
        <v>600</v>
      </c>
      <c r="S23" s="124"/>
    </row>
    <row r="24" spans="1:19" ht="24" customHeight="1" x14ac:dyDescent="0.3">
      <c r="A24" s="15" t="s">
        <v>306</v>
      </c>
      <c r="B24" s="177">
        <v>15</v>
      </c>
      <c r="C24" s="177"/>
      <c r="E24" s="112">
        <v>15</v>
      </c>
      <c r="F24" s="113"/>
      <c r="G24" s="114" t="s">
        <v>601</v>
      </c>
      <c r="H24" s="115" t="s">
        <v>602</v>
      </c>
      <c r="I24" s="116" t="s">
        <v>603</v>
      </c>
      <c r="J24" s="117" t="s">
        <v>604</v>
      </c>
      <c r="K24" s="116" t="s">
        <v>521</v>
      </c>
      <c r="L24" s="118">
        <v>2</v>
      </c>
      <c r="M24" s="119">
        <v>166</v>
      </c>
      <c r="N24" s="120">
        <v>290</v>
      </c>
      <c r="O24" s="118" t="s">
        <v>522</v>
      </c>
      <c r="P24" s="121" t="s">
        <v>523</v>
      </c>
      <c r="Q24" s="122" t="s">
        <v>524</v>
      </c>
      <c r="R24" s="123" t="s">
        <v>605</v>
      </c>
      <c r="S24" s="124"/>
    </row>
    <row r="25" spans="1:19" ht="24" customHeight="1" x14ac:dyDescent="0.3">
      <c r="A25" s="15" t="s">
        <v>306</v>
      </c>
      <c r="B25" s="177">
        <v>16</v>
      </c>
      <c r="C25" s="177"/>
      <c r="E25" s="112">
        <v>16</v>
      </c>
      <c r="F25" s="113"/>
      <c r="G25" s="114" t="s">
        <v>606</v>
      </c>
      <c r="H25" s="115" t="s">
        <v>607</v>
      </c>
      <c r="I25" s="116" t="s">
        <v>608</v>
      </c>
      <c r="J25" s="117" t="s">
        <v>609</v>
      </c>
      <c r="K25" s="116" t="s">
        <v>521</v>
      </c>
      <c r="L25" s="118">
        <v>1</v>
      </c>
      <c r="M25" s="119">
        <v>190</v>
      </c>
      <c r="N25" s="120">
        <v>333</v>
      </c>
      <c r="O25" s="118" t="s">
        <v>9</v>
      </c>
      <c r="P25" s="121" t="s">
        <v>523</v>
      </c>
      <c r="Q25" s="122" t="s">
        <v>524</v>
      </c>
      <c r="R25" s="123" t="s">
        <v>610</v>
      </c>
      <c r="S25" s="124"/>
    </row>
    <row r="26" spans="1:19" ht="24" customHeight="1" x14ac:dyDescent="0.3">
      <c r="A26" s="15" t="s">
        <v>306</v>
      </c>
      <c r="B26" s="177">
        <v>17</v>
      </c>
      <c r="C26" s="177"/>
      <c r="E26" s="112">
        <v>17</v>
      </c>
      <c r="F26" s="113"/>
      <c r="G26" s="114" t="s">
        <v>611</v>
      </c>
      <c r="H26" s="115" t="s">
        <v>612</v>
      </c>
      <c r="I26" s="116" t="s">
        <v>613</v>
      </c>
      <c r="J26" s="117" t="s">
        <v>614</v>
      </c>
      <c r="K26" s="116" t="s">
        <v>521</v>
      </c>
      <c r="L26" s="118">
        <v>1</v>
      </c>
      <c r="M26" s="119">
        <v>190</v>
      </c>
      <c r="N26" s="120">
        <v>332</v>
      </c>
      <c r="O26" s="118" t="s">
        <v>9</v>
      </c>
      <c r="P26" s="121" t="s">
        <v>523</v>
      </c>
      <c r="Q26" s="122" t="s">
        <v>524</v>
      </c>
      <c r="R26" s="123" t="s">
        <v>615</v>
      </c>
      <c r="S26" s="124"/>
    </row>
    <row r="27" spans="1:19" ht="24" customHeight="1" x14ac:dyDescent="0.3">
      <c r="A27" s="15" t="s">
        <v>306</v>
      </c>
      <c r="B27" s="177">
        <v>18</v>
      </c>
      <c r="C27" s="177"/>
      <c r="E27" s="112">
        <v>18</v>
      </c>
      <c r="F27" s="113"/>
      <c r="G27" s="114" t="s">
        <v>616</v>
      </c>
      <c r="H27" s="115" t="s">
        <v>617</v>
      </c>
      <c r="I27" s="116" t="s">
        <v>618</v>
      </c>
      <c r="J27" s="117" t="s">
        <v>619</v>
      </c>
      <c r="K27" s="116" t="s">
        <v>541</v>
      </c>
      <c r="L27" s="118">
        <v>1</v>
      </c>
      <c r="M27" s="119">
        <v>180</v>
      </c>
      <c r="N27" s="120">
        <v>315</v>
      </c>
      <c r="O27" s="118" t="s">
        <v>522</v>
      </c>
      <c r="P27" s="121" t="s">
        <v>523</v>
      </c>
      <c r="Q27" s="122" t="s">
        <v>524</v>
      </c>
      <c r="R27" s="123" t="s">
        <v>620</v>
      </c>
      <c r="S27" s="124"/>
    </row>
    <row r="28" spans="1:19" ht="24" customHeight="1" x14ac:dyDescent="0.3">
      <c r="A28" s="15" t="s">
        <v>306</v>
      </c>
      <c r="B28" s="177">
        <v>19</v>
      </c>
      <c r="C28" s="177"/>
      <c r="E28" s="112"/>
      <c r="F28" s="113"/>
      <c r="G28" s="114" t="s">
        <v>621</v>
      </c>
      <c r="H28" s="115" t="s">
        <v>622</v>
      </c>
      <c r="I28" s="116" t="s">
        <v>623</v>
      </c>
      <c r="J28" s="117" t="s">
        <v>624</v>
      </c>
      <c r="K28" s="116" t="s">
        <v>521</v>
      </c>
      <c r="L28" s="118">
        <v>3</v>
      </c>
      <c r="M28" s="119">
        <v>155</v>
      </c>
      <c r="N28" s="120"/>
      <c r="O28" s="118" t="s">
        <v>625</v>
      </c>
      <c r="P28" s="121" t="s">
        <v>523</v>
      </c>
      <c r="Q28" s="122" t="s">
        <v>626</v>
      </c>
      <c r="R28" s="123" t="s">
        <v>627</v>
      </c>
      <c r="S28" s="124"/>
    </row>
    <row r="29" spans="1:19" ht="24" customHeight="1" x14ac:dyDescent="0.3">
      <c r="A29" s="15" t="s">
        <v>306</v>
      </c>
      <c r="B29" s="177">
        <v>20</v>
      </c>
      <c r="C29" s="177"/>
      <c r="E29" s="112"/>
      <c r="F29" s="113"/>
      <c r="G29" s="114"/>
      <c r="H29" s="115"/>
      <c r="I29" s="116"/>
      <c r="J29" s="117"/>
      <c r="K29" s="116"/>
      <c r="L29" s="118"/>
      <c r="M29" s="119"/>
      <c r="N29" s="120"/>
      <c r="O29" s="118"/>
      <c r="P29" s="121"/>
      <c r="Q29" s="122"/>
      <c r="R29" s="123"/>
      <c r="S29" s="124"/>
    </row>
    <row r="30" spans="1:19" ht="24" customHeight="1" x14ac:dyDescent="0.3">
      <c r="A30" s="15" t="s">
        <v>306</v>
      </c>
      <c r="B30" s="177">
        <v>21</v>
      </c>
      <c r="C30" s="177"/>
      <c r="E30" s="112"/>
      <c r="F30" s="113"/>
      <c r="G30" s="114"/>
      <c r="H30" s="115"/>
      <c r="I30" s="116"/>
      <c r="J30" s="117"/>
      <c r="K30" s="116"/>
      <c r="L30" s="118"/>
      <c r="M30" s="119"/>
      <c r="N30" s="120"/>
      <c r="O30" s="118"/>
      <c r="P30" s="121"/>
      <c r="Q30" s="122"/>
      <c r="R30" s="123"/>
      <c r="S30" s="124"/>
    </row>
    <row r="31" spans="1:19" ht="24" customHeight="1" x14ac:dyDescent="0.3">
      <c r="A31" s="15" t="s">
        <v>306</v>
      </c>
      <c r="B31" s="177">
        <v>22</v>
      </c>
      <c r="C31" s="177"/>
      <c r="E31" s="112"/>
      <c r="F31" s="113"/>
      <c r="G31" s="114"/>
      <c r="H31" s="115"/>
      <c r="I31" s="116"/>
      <c r="J31" s="117"/>
      <c r="K31" s="116"/>
      <c r="L31" s="118"/>
      <c r="M31" s="119"/>
      <c r="N31" s="120"/>
      <c r="O31" s="118"/>
      <c r="P31" s="121"/>
      <c r="Q31" s="122"/>
      <c r="R31" s="123"/>
      <c r="S31" s="124"/>
    </row>
    <row r="32" spans="1:19" ht="24" customHeight="1" x14ac:dyDescent="0.3">
      <c r="A32" s="15" t="s">
        <v>306</v>
      </c>
      <c r="B32" s="177">
        <v>23</v>
      </c>
      <c r="C32" s="177"/>
      <c r="E32" s="112"/>
      <c r="F32" s="113"/>
      <c r="G32" s="114"/>
      <c r="H32" s="115"/>
      <c r="I32" s="116"/>
      <c r="J32" s="117"/>
      <c r="K32" s="116"/>
      <c r="L32" s="118"/>
      <c r="M32" s="119"/>
      <c r="N32" s="120"/>
      <c r="O32" s="118"/>
      <c r="P32" s="121"/>
      <c r="Q32" s="122"/>
      <c r="R32" s="123"/>
      <c r="S32" s="124"/>
    </row>
    <row r="33" spans="1:19" ht="24" customHeight="1" x14ac:dyDescent="0.3">
      <c r="A33" s="15" t="s">
        <v>306</v>
      </c>
      <c r="B33" s="177">
        <v>24</v>
      </c>
      <c r="C33" s="177"/>
      <c r="E33" s="112"/>
      <c r="F33" s="113"/>
      <c r="G33" s="114"/>
      <c r="H33" s="115"/>
      <c r="I33" s="116"/>
      <c r="J33" s="117"/>
      <c r="K33" s="116"/>
      <c r="L33" s="118"/>
      <c r="M33" s="119"/>
      <c r="N33" s="120"/>
      <c r="O33" s="118"/>
      <c r="P33" s="121"/>
      <c r="Q33" s="122"/>
      <c r="R33" s="123"/>
      <c r="S33" s="124"/>
    </row>
    <row r="34" spans="1:19" ht="24" customHeight="1" x14ac:dyDescent="0.3">
      <c r="A34" s="15" t="s">
        <v>306</v>
      </c>
      <c r="B34" s="177">
        <v>25</v>
      </c>
      <c r="C34" s="177"/>
      <c r="E34" s="112"/>
      <c r="F34" s="113"/>
      <c r="G34" s="114"/>
      <c r="H34" s="115"/>
      <c r="I34" s="116"/>
      <c r="J34" s="117"/>
      <c r="K34" s="116"/>
      <c r="L34" s="118"/>
      <c r="M34" s="119"/>
      <c r="N34" s="120"/>
      <c r="O34" s="118"/>
      <c r="P34" s="121"/>
      <c r="Q34" s="122"/>
      <c r="R34" s="123"/>
      <c r="S34" s="124"/>
    </row>
    <row r="35" spans="1:19" ht="24" customHeight="1" x14ac:dyDescent="0.3">
      <c r="A35" s="15" t="s">
        <v>306</v>
      </c>
      <c r="B35" s="177">
        <v>26</v>
      </c>
      <c r="C35" s="177"/>
      <c r="E35" s="112"/>
      <c r="F35" s="113"/>
      <c r="G35" s="114"/>
      <c r="H35" s="115"/>
      <c r="I35" s="116"/>
      <c r="J35" s="117"/>
      <c r="K35" s="116"/>
      <c r="L35" s="118"/>
      <c r="M35" s="119"/>
      <c r="N35" s="120"/>
      <c r="O35" s="118"/>
      <c r="P35" s="121"/>
      <c r="Q35" s="122"/>
      <c r="R35" s="123"/>
      <c r="S35" s="124"/>
    </row>
    <row r="36" spans="1:19" ht="24" customHeight="1" x14ac:dyDescent="0.3">
      <c r="A36" s="15" t="s">
        <v>306</v>
      </c>
      <c r="B36" s="177">
        <v>27</v>
      </c>
      <c r="C36" s="177"/>
      <c r="E36" s="112"/>
      <c r="F36" s="113"/>
      <c r="G36" s="114"/>
      <c r="H36" s="115"/>
      <c r="I36" s="116"/>
      <c r="J36" s="117"/>
      <c r="K36" s="116"/>
      <c r="L36" s="118"/>
      <c r="M36" s="119"/>
      <c r="N36" s="120"/>
      <c r="O36" s="118"/>
      <c r="P36" s="121"/>
      <c r="Q36" s="122"/>
      <c r="R36" s="123"/>
      <c r="S36" s="124"/>
    </row>
    <row r="37" spans="1:19" ht="24" customHeight="1" x14ac:dyDescent="0.3">
      <c r="A37" s="15" t="s">
        <v>306</v>
      </c>
      <c r="B37" s="177">
        <v>28</v>
      </c>
      <c r="C37" s="177"/>
      <c r="E37" s="112"/>
      <c r="F37" s="113"/>
      <c r="G37" s="114"/>
      <c r="H37" s="115"/>
      <c r="I37" s="116"/>
      <c r="J37" s="117"/>
      <c r="K37" s="116"/>
      <c r="L37" s="118"/>
      <c r="M37" s="119"/>
      <c r="N37" s="120"/>
      <c r="O37" s="118"/>
      <c r="P37" s="121"/>
      <c r="Q37" s="122"/>
      <c r="R37" s="123"/>
      <c r="S37" s="124"/>
    </row>
    <row r="38" spans="1:19" ht="24" customHeight="1" x14ac:dyDescent="0.3">
      <c r="A38" s="15" t="s">
        <v>306</v>
      </c>
      <c r="B38" s="177">
        <v>29</v>
      </c>
      <c r="C38" s="177"/>
      <c r="E38" s="112"/>
      <c r="F38" s="113"/>
      <c r="G38" s="114"/>
      <c r="H38" s="115"/>
      <c r="I38" s="116"/>
      <c r="J38" s="117"/>
      <c r="K38" s="116"/>
      <c r="L38" s="118"/>
      <c r="M38" s="119"/>
      <c r="N38" s="120"/>
      <c r="O38" s="118"/>
      <c r="P38" s="121"/>
      <c r="Q38" s="122"/>
      <c r="R38" s="123"/>
      <c r="S38" s="124"/>
    </row>
    <row r="39" spans="1:19" ht="24" customHeight="1" x14ac:dyDescent="0.3">
      <c r="A39" s="15" t="s">
        <v>306</v>
      </c>
      <c r="B39" s="177">
        <v>30</v>
      </c>
      <c r="C39" s="177"/>
      <c r="E39" s="112"/>
      <c r="F39" s="113"/>
      <c r="G39" s="114"/>
      <c r="H39" s="115"/>
      <c r="I39" s="116"/>
      <c r="J39" s="117"/>
      <c r="K39" s="116"/>
      <c r="L39" s="118"/>
      <c r="M39" s="119"/>
      <c r="N39" s="120"/>
      <c r="O39" s="118"/>
      <c r="P39" s="121"/>
      <c r="Q39" s="122"/>
      <c r="R39" s="123"/>
      <c r="S39" s="124"/>
    </row>
    <row r="40" spans="1:19" ht="24" customHeight="1" x14ac:dyDescent="0.3">
      <c r="A40" s="15" t="s">
        <v>306</v>
      </c>
      <c r="B40" s="177">
        <v>31</v>
      </c>
      <c r="C40" s="177"/>
      <c r="E40" s="112"/>
      <c r="F40" s="113"/>
      <c r="G40" s="114"/>
      <c r="H40" s="115"/>
      <c r="I40" s="116"/>
      <c r="J40" s="117"/>
      <c r="K40" s="116"/>
      <c r="L40" s="118"/>
      <c r="M40" s="119"/>
      <c r="N40" s="120"/>
      <c r="O40" s="118"/>
      <c r="P40" s="121"/>
      <c r="Q40" s="122"/>
      <c r="R40" s="123"/>
      <c r="S40" s="124"/>
    </row>
    <row r="41" spans="1:19" ht="24" customHeight="1" x14ac:dyDescent="0.3">
      <c r="A41" s="15" t="s">
        <v>306</v>
      </c>
      <c r="B41" s="177">
        <v>32</v>
      </c>
      <c r="C41" s="177"/>
      <c r="E41" s="112"/>
      <c r="F41" s="113"/>
      <c r="G41" s="114"/>
      <c r="H41" s="115"/>
      <c r="I41" s="116"/>
      <c r="J41" s="117"/>
      <c r="K41" s="116"/>
      <c r="L41" s="118"/>
      <c r="M41" s="119"/>
      <c r="N41" s="120"/>
      <c r="O41" s="118"/>
      <c r="P41" s="121"/>
      <c r="Q41" s="122"/>
      <c r="R41" s="123"/>
      <c r="S41" s="124"/>
    </row>
    <row r="42" spans="1:19" ht="24" customHeight="1" x14ac:dyDescent="0.3">
      <c r="A42" s="15" t="s">
        <v>306</v>
      </c>
      <c r="B42" s="177">
        <v>33</v>
      </c>
      <c r="C42" s="177"/>
      <c r="E42" s="112"/>
      <c r="F42" s="113"/>
      <c r="G42" s="114"/>
      <c r="H42" s="115"/>
      <c r="I42" s="116"/>
      <c r="J42" s="117"/>
      <c r="K42" s="116"/>
      <c r="L42" s="118"/>
      <c r="M42" s="119"/>
      <c r="N42" s="120"/>
      <c r="O42" s="118"/>
      <c r="P42" s="121"/>
      <c r="Q42" s="122"/>
      <c r="R42" s="123"/>
      <c r="S42" s="124"/>
    </row>
    <row r="43" spans="1:19" ht="24" customHeight="1" x14ac:dyDescent="0.3">
      <c r="A43" s="15" t="s">
        <v>306</v>
      </c>
      <c r="B43" s="177">
        <v>34</v>
      </c>
      <c r="C43" s="177"/>
      <c r="E43" s="112"/>
      <c r="F43" s="113"/>
      <c r="G43" s="114"/>
      <c r="H43" s="115"/>
      <c r="I43" s="116"/>
      <c r="J43" s="117"/>
      <c r="K43" s="116"/>
      <c r="L43" s="118"/>
      <c r="M43" s="119"/>
      <c r="N43" s="120"/>
      <c r="O43" s="118"/>
      <c r="P43" s="121"/>
      <c r="Q43" s="122"/>
      <c r="R43" s="123"/>
      <c r="S43" s="124"/>
    </row>
    <row r="44" spans="1:19" ht="24" customHeight="1" x14ac:dyDescent="0.3">
      <c r="A44" s="15" t="s">
        <v>306</v>
      </c>
      <c r="B44" s="177">
        <v>35</v>
      </c>
      <c r="C44" s="177"/>
      <c r="E44" s="112"/>
      <c r="F44" s="113"/>
      <c r="G44" s="114"/>
      <c r="H44" s="115"/>
      <c r="I44" s="116"/>
      <c r="J44" s="117"/>
      <c r="K44" s="116"/>
      <c r="L44" s="118"/>
      <c r="M44" s="119"/>
      <c r="N44" s="120"/>
      <c r="O44" s="118"/>
      <c r="P44" s="121"/>
      <c r="Q44" s="122"/>
      <c r="R44" s="123"/>
      <c r="S44" s="124"/>
    </row>
    <row r="45" spans="1:19" ht="24" customHeight="1" x14ac:dyDescent="0.3">
      <c r="A45" s="15" t="s">
        <v>306</v>
      </c>
      <c r="B45" s="177">
        <v>36</v>
      </c>
      <c r="C45" s="177"/>
      <c r="E45" s="112"/>
      <c r="F45" s="113"/>
      <c r="G45" s="114"/>
      <c r="H45" s="115"/>
      <c r="I45" s="116"/>
      <c r="J45" s="117"/>
      <c r="K45" s="116"/>
      <c r="L45" s="118"/>
      <c r="M45" s="119"/>
      <c r="N45" s="120"/>
      <c r="O45" s="118"/>
      <c r="P45" s="121"/>
      <c r="Q45" s="122"/>
      <c r="R45" s="123"/>
      <c r="S45" s="124"/>
    </row>
    <row r="46" spans="1:19" ht="24" customHeight="1" x14ac:dyDescent="0.3">
      <c r="A46" s="15" t="s">
        <v>306</v>
      </c>
      <c r="B46" s="177">
        <v>37</v>
      </c>
      <c r="C46" s="177"/>
      <c r="E46" s="112"/>
      <c r="F46" s="113"/>
      <c r="G46" s="114"/>
      <c r="H46" s="115"/>
      <c r="I46" s="116"/>
      <c r="J46" s="117"/>
      <c r="K46" s="116"/>
      <c r="L46" s="118"/>
      <c r="M46" s="119"/>
      <c r="N46" s="120"/>
      <c r="O46" s="118"/>
      <c r="P46" s="121"/>
      <c r="Q46" s="122"/>
      <c r="R46" s="123"/>
      <c r="S46" s="124"/>
    </row>
    <row r="47" spans="1:19" ht="24" customHeight="1" x14ac:dyDescent="0.3">
      <c r="A47" s="15" t="s">
        <v>306</v>
      </c>
      <c r="B47" s="177">
        <v>38</v>
      </c>
      <c r="C47" s="177"/>
      <c r="E47" s="112"/>
      <c r="F47" s="113"/>
      <c r="G47" s="114"/>
      <c r="H47" s="115"/>
      <c r="I47" s="116"/>
      <c r="J47" s="117"/>
      <c r="K47" s="116"/>
      <c r="L47" s="118"/>
      <c r="M47" s="119"/>
      <c r="N47" s="120"/>
      <c r="O47" s="118"/>
      <c r="P47" s="121"/>
      <c r="Q47" s="122"/>
      <c r="R47" s="123"/>
      <c r="S47" s="124"/>
    </row>
    <row r="48" spans="1:19" ht="24" customHeight="1" x14ac:dyDescent="0.3">
      <c r="A48" s="15" t="s">
        <v>306</v>
      </c>
      <c r="B48" s="177">
        <v>39</v>
      </c>
      <c r="C48" s="177"/>
      <c r="E48" s="112"/>
      <c r="F48" s="113"/>
      <c r="G48" s="114"/>
      <c r="H48" s="115"/>
      <c r="I48" s="116"/>
      <c r="J48" s="117"/>
      <c r="K48" s="116"/>
      <c r="L48" s="118"/>
      <c r="M48" s="119"/>
      <c r="N48" s="120"/>
      <c r="O48" s="118"/>
      <c r="P48" s="121"/>
      <c r="Q48" s="122"/>
      <c r="R48" s="123"/>
      <c r="S48" s="124"/>
    </row>
    <row r="49" spans="1:19" ht="24" customHeight="1" x14ac:dyDescent="0.3">
      <c r="A49" s="15" t="s">
        <v>306</v>
      </c>
      <c r="B49" s="177">
        <v>40</v>
      </c>
      <c r="C49" s="177"/>
      <c r="E49" s="112"/>
      <c r="F49" s="113"/>
      <c r="G49" s="114"/>
      <c r="H49" s="115"/>
      <c r="I49" s="116"/>
      <c r="J49" s="117"/>
      <c r="K49" s="116"/>
      <c r="L49" s="118"/>
      <c r="M49" s="119"/>
      <c r="N49" s="120"/>
      <c r="O49" s="118"/>
      <c r="P49" s="121"/>
      <c r="Q49" s="122"/>
      <c r="R49" s="123"/>
      <c r="S49" s="124"/>
    </row>
    <row r="50" spans="1:19" ht="24" customHeight="1" x14ac:dyDescent="0.3">
      <c r="A50" s="15" t="s">
        <v>306</v>
      </c>
      <c r="B50" s="177">
        <v>41</v>
      </c>
      <c r="C50" s="177"/>
      <c r="E50" s="112"/>
      <c r="F50" s="113"/>
      <c r="G50" s="114"/>
      <c r="H50" s="115"/>
      <c r="I50" s="116"/>
      <c r="J50" s="117"/>
      <c r="K50" s="116"/>
      <c r="L50" s="118"/>
      <c r="M50" s="119"/>
      <c r="N50" s="120"/>
      <c r="O50" s="118"/>
      <c r="P50" s="121"/>
      <c r="Q50" s="122"/>
      <c r="R50" s="123"/>
      <c r="S50" s="124"/>
    </row>
    <row r="51" spans="1:19" ht="24" customHeight="1" x14ac:dyDescent="0.3">
      <c r="A51" s="15" t="s">
        <v>306</v>
      </c>
      <c r="B51" s="177">
        <v>42</v>
      </c>
      <c r="C51" s="177"/>
      <c r="E51" s="112"/>
      <c r="F51" s="113"/>
      <c r="G51" s="114"/>
      <c r="H51" s="115"/>
      <c r="I51" s="116"/>
      <c r="J51" s="117"/>
      <c r="K51" s="116"/>
      <c r="L51" s="118"/>
      <c r="M51" s="119"/>
      <c r="N51" s="120"/>
      <c r="O51" s="118"/>
      <c r="P51" s="121"/>
      <c r="Q51" s="122"/>
      <c r="R51" s="123"/>
      <c r="S51" s="124"/>
    </row>
    <row r="52" spans="1:19" ht="24" customHeight="1" x14ac:dyDescent="0.3">
      <c r="A52" s="15" t="s">
        <v>306</v>
      </c>
      <c r="B52" s="177">
        <v>43</v>
      </c>
      <c r="C52" s="177"/>
      <c r="E52" s="112"/>
      <c r="F52" s="113"/>
      <c r="G52" s="114"/>
      <c r="H52" s="115"/>
      <c r="I52" s="116"/>
      <c r="J52" s="117"/>
      <c r="K52" s="116"/>
      <c r="L52" s="118"/>
      <c r="M52" s="119"/>
      <c r="N52" s="120"/>
      <c r="O52" s="118"/>
      <c r="P52" s="121"/>
      <c r="Q52" s="122"/>
      <c r="R52" s="123"/>
      <c r="S52" s="124"/>
    </row>
    <row r="53" spans="1:19" ht="24" customHeight="1" x14ac:dyDescent="0.3">
      <c r="A53" s="15" t="s">
        <v>306</v>
      </c>
      <c r="B53" s="177">
        <v>44</v>
      </c>
      <c r="C53" s="177"/>
      <c r="E53" s="112"/>
      <c r="F53" s="113"/>
      <c r="G53" s="114"/>
      <c r="H53" s="115"/>
      <c r="I53" s="116"/>
      <c r="J53" s="117"/>
      <c r="K53" s="116"/>
      <c r="L53" s="118"/>
      <c r="M53" s="119"/>
      <c r="N53" s="120"/>
      <c r="O53" s="118"/>
      <c r="P53" s="121"/>
      <c r="Q53" s="122"/>
      <c r="R53" s="123"/>
      <c r="S53" s="124"/>
    </row>
    <row r="54" spans="1:19" ht="24" customHeight="1" x14ac:dyDescent="0.3">
      <c r="A54" s="15" t="s">
        <v>306</v>
      </c>
      <c r="B54" s="177">
        <v>45</v>
      </c>
      <c r="C54" s="177"/>
      <c r="E54" s="112"/>
      <c r="F54" s="113"/>
      <c r="G54" s="114"/>
      <c r="H54" s="115"/>
      <c r="I54" s="116"/>
      <c r="J54" s="117"/>
      <c r="K54" s="116"/>
      <c r="L54" s="118"/>
      <c r="M54" s="119"/>
      <c r="N54" s="120"/>
      <c r="O54" s="118"/>
      <c r="P54" s="121"/>
      <c r="Q54" s="122"/>
      <c r="R54" s="123"/>
      <c r="S54" s="124"/>
    </row>
    <row r="55" spans="1:19" ht="24" customHeight="1" x14ac:dyDescent="0.3">
      <c r="A55" s="15" t="s">
        <v>306</v>
      </c>
      <c r="B55" s="177">
        <v>46</v>
      </c>
      <c r="C55" s="177"/>
      <c r="E55" s="112"/>
      <c r="F55" s="113"/>
      <c r="G55" s="114"/>
      <c r="H55" s="115"/>
      <c r="I55" s="116"/>
      <c r="J55" s="117"/>
      <c r="K55" s="116"/>
      <c r="L55" s="118"/>
      <c r="M55" s="119"/>
      <c r="N55" s="120"/>
      <c r="O55" s="118"/>
      <c r="P55" s="121"/>
      <c r="Q55" s="122"/>
      <c r="R55" s="123"/>
      <c r="S55" s="124"/>
    </row>
    <row r="56" spans="1:19" ht="24" customHeight="1" x14ac:dyDescent="0.3">
      <c r="A56" s="15" t="s">
        <v>306</v>
      </c>
      <c r="B56" s="177">
        <v>47</v>
      </c>
      <c r="C56" s="177"/>
      <c r="E56" s="112"/>
      <c r="F56" s="113"/>
      <c r="G56" s="114"/>
      <c r="H56" s="115"/>
      <c r="I56" s="116"/>
      <c r="J56" s="117"/>
      <c r="K56" s="116"/>
      <c r="L56" s="118"/>
      <c r="M56" s="119"/>
      <c r="N56" s="120"/>
      <c r="O56" s="118"/>
      <c r="P56" s="121"/>
      <c r="Q56" s="122"/>
      <c r="R56" s="123"/>
      <c r="S56" s="124"/>
    </row>
    <row r="57" spans="1:19" ht="24" customHeight="1" x14ac:dyDescent="0.3">
      <c r="A57" s="15" t="s">
        <v>306</v>
      </c>
      <c r="B57" s="177">
        <v>48</v>
      </c>
      <c r="C57" s="177"/>
      <c r="E57" s="112"/>
      <c r="F57" s="113"/>
      <c r="G57" s="114"/>
      <c r="H57" s="115"/>
      <c r="I57" s="116"/>
      <c r="J57" s="117"/>
      <c r="K57" s="116"/>
      <c r="L57" s="118"/>
      <c r="M57" s="119"/>
      <c r="N57" s="120"/>
      <c r="O57" s="118"/>
      <c r="P57" s="121"/>
      <c r="Q57" s="122"/>
      <c r="R57" s="123"/>
      <c r="S57" s="124"/>
    </row>
    <row r="58" spans="1:19" ht="24" customHeight="1" x14ac:dyDescent="0.3">
      <c r="A58" s="15" t="s">
        <v>306</v>
      </c>
      <c r="B58" s="177">
        <v>49</v>
      </c>
      <c r="C58" s="177"/>
      <c r="E58" s="112"/>
      <c r="F58" s="113"/>
      <c r="G58" s="114"/>
      <c r="H58" s="115"/>
      <c r="I58" s="116"/>
      <c r="J58" s="117"/>
      <c r="K58" s="116"/>
      <c r="L58" s="118"/>
      <c r="M58" s="119"/>
      <c r="N58" s="120"/>
      <c r="O58" s="118"/>
      <c r="P58" s="121"/>
      <c r="Q58" s="122"/>
      <c r="R58" s="123"/>
      <c r="S58" s="124"/>
    </row>
    <row r="59" spans="1:19" ht="24" customHeight="1" x14ac:dyDescent="0.3">
      <c r="A59" s="15" t="s">
        <v>306</v>
      </c>
      <c r="B59" s="177">
        <v>50</v>
      </c>
      <c r="C59" s="177"/>
      <c r="E59" s="112"/>
      <c r="F59" s="113"/>
      <c r="G59" s="114"/>
      <c r="H59" s="115"/>
      <c r="I59" s="116"/>
      <c r="J59" s="117"/>
      <c r="K59" s="116"/>
      <c r="L59" s="118"/>
      <c r="M59" s="119"/>
      <c r="N59" s="120"/>
      <c r="O59" s="118"/>
      <c r="P59" s="121"/>
      <c r="Q59" s="122"/>
      <c r="R59" s="123"/>
      <c r="S59" s="124"/>
    </row>
    <row r="60" spans="1:19" ht="24" customHeight="1" x14ac:dyDescent="0.3">
      <c r="A60" s="15" t="s">
        <v>306</v>
      </c>
      <c r="B60" s="177">
        <v>51</v>
      </c>
      <c r="C60" s="177"/>
      <c r="E60" s="112"/>
      <c r="F60" s="113"/>
      <c r="G60" s="114"/>
      <c r="H60" s="115"/>
      <c r="I60" s="116"/>
      <c r="J60" s="117"/>
      <c r="K60" s="116"/>
      <c r="L60" s="118"/>
      <c r="M60" s="119"/>
      <c r="N60" s="120"/>
      <c r="O60" s="118"/>
      <c r="P60" s="121"/>
      <c r="Q60" s="122"/>
      <c r="R60" s="123"/>
      <c r="S60" s="124"/>
    </row>
    <row r="61" spans="1:19" ht="24" customHeight="1" x14ac:dyDescent="0.3">
      <c r="A61" s="15" t="s">
        <v>306</v>
      </c>
      <c r="B61" s="177">
        <v>52</v>
      </c>
      <c r="C61" s="177"/>
      <c r="E61" s="112"/>
      <c r="F61" s="113"/>
      <c r="G61" s="114"/>
      <c r="H61" s="115"/>
      <c r="I61" s="116"/>
      <c r="J61" s="117"/>
      <c r="K61" s="116"/>
      <c r="L61" s="118"/>
      <c r="M61" s="119"/>
      <c r="N61" s="120"/>
      <c r="O61" s="118"/>
      <c r="P61" s="121"/>
      <c r="Q61" s="122"/>
      <c r="R61" s="123"/>
      <c r="S61" s="124"/>
    </row>
    <row r="62" spans="1:19" ht="24" customHeight="1" x14ac:dyDescent="0.3">
      <c r="A62" s="15" t="s">
        <v>306</v>
      </c>
      <c r="B62" s="177">
        <v>53</v>
      </c>
      <c r="C62" s="177"/>
      <c r="E62" s="112"/>
      <c r="F62" s="113"/>
      <c r="G62" s="114"/>
      <c r="H62" s="115"/>
      <c r="I62" s="116"/>
      <c r="J62" s="117"/>
      <c r="K62" s="116"/>
      <c r="L62" s="118"/>
      <c r="M62" s="119"/>
      <c r="N62" s="120"/>
      <c r="O62" s="118"/>
      <c r="P62" s="121"/>
      <c r="Q62" s="122"/>
      <c r="R62" s="123"/>
      <c r="S62" s="124"/>
    </row>
    <row r="63" spans="1:19" ht="24" customHeight="1" x14ac:dyDescent="0.3">
      <c r="A63" s="15" t="s">
        <v>306</v>
      </c>
      <c r="B63" s="177">
        <v>54</v>
      </c>
      <c r="C63" s="177"/>
      <c r="E63" s="112"/>
      <c r="F63" s="113"/>
      <c r="G63" s="114"/>
      <c r="H63" s="115"/>
      <c r="I63" s="116"/>
      <c r="J63" s="117"/>
      <c r="K63" s="116"/>
      <c r="L63" s="118"/>
      <c r="M63" s="119"/>
      <c r="N63" s="120"/>
      <c r="O63" s="118"/>
      <c r="P63" s="121"/>
      <c r="Q63" s="122"/>
      <c r="R63" s="123"/>
      <c r="S63" s="124"/>
    </row>
    <row r="64" spans="1:19" ht="24" customHeight="1" x14ac:dyDescent="0.3">
      <c r="A64" s="15" t="s">
        <v>306</v>
      </c>
      <c r="B64" s="177">
        <v>55</v>
      </c>
      <c r="C64" s="177"/>
      <c r="E64" s="112"/>
      <c r="F64" s="113"/>
      <c r="G64" s="114"/>
      <c r="H64" s="115"/>
      <c r="I64" s="116"/>
      <c r="J64" s="117"/>
      <c r="K64" s="116"/>
      <c r="L64" s="118"/>
      <c r="M64" s="119"/>
      <c r="N64" s="120"/>
      <c r="O64" s="118"/>
      <c r="P64" s="121"/>
      <c r="Q64" s="122"/>
      <c r="R64" s="123"/>
      <c r="S64" s="124"/>
    </row>
    <row r="65" spans="1:19" ht="24" customHeight="1" x14ac:dyDescent="0.3">
      <c r="A65" s="15" t="s">
        <v>306</v>
      </c>
      <c r="B65" s="177">
        <v>56</v>
      </c>
      <c r="C65" s="177"/>
      <c r="E65" s="112"/>
      <c r="F65" s="113"/>
      <c r="G65" s="114"/>
      <c r="H65" s="115"/>
      <c r="I65" s="116"/>
      <c r="J65" s="117"/>
      <c r="K65" s="116"/>
      <c r="L65" s="118"/>
      <c r="M65" s="119"/>
      <c r="N65" s="120"/>
      <c r="O65" s="118"/>
      <c r="P65" s="121"/>
      <c r="Q65" s="122"/>
      <c r="R65" s="123"/>
      <c r="S65" s="124"/>
    </row>
    <row r="66" spans="1:19" ht="24" customHeight="1" x14ac:dyDescent="0.3">
      <c r="A66" s="15" t="s">
        <v>306</v>
      </c>
      <c r="B66" s="177">
        <v>57</v>
      </c>
      <c r="C66" s="177"/>
      <c r="E66" s="112"/>
      <c r="F66" s="113"/>
      <c r="G66" s="114"/>
      <c r="H66" s="115"/>
      <c r="I66" s="116"/>
      <c r="J66" s="117"/>
      <c r="K66" s="116"/>
      <c r="L66" s="118"/>
      <c r="M66" s="119"/>
      <c r="N66" s="120"/>
      <c r="O66" s="118"/>
      <c r="P66" s="121"/>
      <c r="Q66" s="122"/>
      <c r="R66" s="123"/>
      <c r="S66" s="124"/>
    </row>
    <row r="67" spans="1:19" ht="24" customHeight="1" x14ac:dyDescent="0.3">
      <c r="A67" s="15" t="s">
        <v>306</v>
      </c>
      <c r="B67" s="177">
        <v>58</v>
      </c>
      <c r="C67" s="177"/>
      <c r="E67" s="112"/>
      <c r="F67" s="113"/>
      <c r="G67" s="114"/>
      <c r="H67" s="115"/>
      <c r="I67" s="116"/>
      <c r="J67" s="117"/>
      <c r="K67" s="116"/>
      <c r="L67" s="118"/>
      <c r="M67" s="119"/>
      <c r="N67" s="120"/>
      <c r="O67" s="118"/>
      <c r="P67" s="121"/>
      <c r="Q67" s="122"/>
      <c r="R67" s="123"/>
      <c r="S67" s="124"/>
    </row>
    <row r="68" spans="1:19" ht="24" customHeight="1" x14ac:dyDescent="0.3">
      <c r="A68" s="15" t="s">
        <v>306</v>
      </c>
      <c r="B68" s="177">
        <v>59</v>
      </c>
      <c r="C68" s="177"/>
      <c r="E68" s="112"/>
      <c r="F68" s="113"/>
      <c r="G68" s="114"/>
      <c r="H68" s="115"/>
      <c r="I68" s="116"/>
      <c r="J68" s="117"/>
      <c r="K68" s="116"/>
      <c r="L68" s="118"/>
      <c r="M68" s="119"/>
      <c r="N68" s="120"/>
      <c r="O68" s="118"/>
      <c r="P68" s="121"/>
      <c r="Q68" s="122"/>
      <c r="R68" s="123"/>
      <c r="S68" s="124"/>
    </row>
    <row r="69" spans="1:19" ht="24" customHeight="1" x14ac:dyDescent="0.3">
      <c r="A69" s="15" t="s">
        <v>306</v>
      </c>
      <c r="B69" s="177">
        <v>60</v>
      </c>
      <c r="C69" s="177"/>
      <c r="E69" s="112"/>
      <c r="F69" s="113"/>
      <c r="G69" s="114"/>
      <c r="H69" s="115"/>
      <c r="I69" s="116"/>
      <c r="J69" s="117"/>
      <c r="K69" s="116"/>
      <c r="L69" s="118"/>
      <c r="M69" s="119"/>
      <c r="N69" s="120"/>
      <c r="O69" s="118"/>
      <c r="P69" s="121"/>
      <c r="Q69" s="122"/>
      <c r="R69" s="123"/>
      <c r="S69" s="124"/>
    </row>
    <row r="70" spans="1:19" ht="24" customHeight="1" x14ac:dyDescent="0.3">
      <c r="A70" s="15" t="s">
        <v>306</v>
      </c>
      <c r="B70" s="177">
        <v>61</v>
      </c>
      <c r="C70" s="177"/>
      <c r="E70" s="112"/>
      <c r="F70" s="113"/>
      <c r="G70" s="114"/>
      <c r="H70" s="115"/>
      <c r="I70" s="116"/>
      <c r="J70" s="117"/>
      <c r="K70" s="116"/>
      <c r="L70" s="118"/>
      <c r="M70" s="119"/>
      <c r="N70" s="120"/>
      <c r="O70" s="118"/>
      <c r="P70" s="121"/>
      <c r="Q70" s="122"/>
      <c r="R70" s="123"/>
      <c r="S70" s="124"/>
    </row>
    <row r="71" spans="1:19" ht="24" customHeight="1" x14ac:dyDescent="0.3">
      <c r="A71" s="15" t="s">
        <v>306</v>
      </c>
      <c r="B71" s="177">
        <v>62</v>
      </c>
      <c r="C71" s="177"/>
      <c r="E71" s="112"/>
      <c r="F71" s="113"/>
      <c r="G71" s="114"/>
      <c r="H71" s="115"/>
      <c r="I71" s="116"/>
      <c r="J71" s="117"/>
      <c r="K71" s="116"/>
      <c r="L71" s="118"/>
      <c r="M71" s="119"/>
      <c r="N71" s="120"/>
      <c r="O71" s="118"/>
      <c r="P71" s="121"/>
      <c r="Q71" s="122"/>
      <c r="R71" s="123"/>
      <c r="S71" s="124"/>
    </row>
    <row r="72" spans="1:19" ht="24" customHeight="1" x14ac:dyDescent="0.3">
      <c r="A72" s="15" t="s">
        <v>306</v>
      </c>
      <c r="B72" s="177">
        <v>63</v>
      </c>
      <c r="C72" s="177"/>
      <c r="E72" s="112"/>
      <c r="F72" s="113"/>
      <c r="G72" s="114"/>
      <c r="H72" s="115"/>
      <c r="I72" s="116"/>
      <c r="J72" s="117"/>
      <c r="K72" s="116"/>
      <c r="L72" s="118"/>
      <c r="M72" s="119"/>
      <c r="N72" s="120"/>
      <c r="O72" s="118"/>
      <c r="P72" s="121"/>
      <c r="Q72" s="122"/>
      <c r="R72" s="123"/>
      <c r="S72" s="124"/>
    </row>
    <row r="73" spans="1:19" ht="24" customHeight="1" x14ac:dyDescent="0.3">
      <c r="A73" s="15" t="s">
        <v>306</v>
      </c>
      <c r="B73" s="177">
        <v>64</v>
      </c>
      <c r="C73" s="177"/>
      <c r="E73" s="112"/>
      <c r="F73" s="113"/>
      <c r="G73" s="114"/>
      <c r="H73" s="115"/>
      <c r="I73" s="116"/>
      <c r="J73" s="117"/>
      <c r="K73" s="116"/>
      <c r="L73" s="118"/>
      <c r="M73" s="119"/>
      <c r="N73" s="120"/>
      <c r="O73" s="118"/>
      <c r="P73" s="121"/>
      <c r="Q73" s="122"/>
      <c r="R73" s="123"/>
      <c r="S73" s="124"/>
    </row>
    <row r="74" spans="1:19" ht="24" customHeight="1" x14ac:dyDescent="0.3">
      <c r="A74" s="15" t="s">
        <v>306</v>
      </c>
      <c r="B74" s="177">
        <v>65</v>
      </c>
      <c r="C74" s="177"/>
      <c r="E74" s="112"/>
      <c r="F74" s="113"/>
      <c r="G74" s="114"/>
      <c r="H74" s="115"/>
      <c r="I74" s="116"/>
      <c r="J74" s="117"/>
      <c r="K74" s="116"/>
      <c r="L74" s="118"/>
      <c r="M74" s="119"/>
      <c r="N74" s="120"/>
      <c r="O74" s="118"/>
      <c r="P74" s="121"/>
      <c r="Q74" s="122"/>
      <c r="R74" s="123"/>
      <c r="S74" s="124"/>
    </row>
    <row r="75" spans="1:19" ht="24" customHeight="1" x14ac:dyDescent="0.3">
      <c r="A75" s="15" t="s">
        <v>306</v>
      </c>
      <c r="B75" s="177">
        <v>66</v>
      </c>
      <c r="C75" s="177"/>
      <c r="E75" s="112"/>
      <c r="F75" s="113"/>
      <c r="G75" s="114"/>
      <c r="H75" s="115"/>
      <c r="I75" s="116"/>
      <c r="J75" s="117"/>
      <c r="K75" s="116"/>
      <c r="L75" s="118"/>
      <c r="M75" s="119"/>
      <c r="N75" s="120"/>
      <c r="O75" s="118"/>
      <c r="P75" s="121"/>
      <c r="Q75" s="122"/>
      <c r="R75" s="123"/>
      <c r="S75" s="124"/>
    </row>
    <row r="76" spans="1:19" ht="24" customHeight="1" x14ac:dyDescent="0.3">
      <c r="A76" s="15" t="s">
        <v>306</v>
      </c>
      <c r="B76" s="177">
        <v>67</v>
      </c>
      <c r="C76" s="177"/>
      <c r="E76" s="112"/>
      <c r="F76" s="113"/>
      <c r="G76" s="114"/>
      <c r="H76" s="115"/>
      <c r="I76" s="116"/>
      <c r="J76" s="117"/>
      <c r="K76" s="116"/>
      <c r="L76" s="118"/>
      <c r="M76" s="119"/>
      <c r="N76" s="120"/>
      <c r="O76" s="118"/>
      <c r="P76" s="121"/>
      <c r="Q76" s="122"/>
      <c r="R76" s="123"/>
      <c r="S76" s="124"/>
    </row>
    <row r="77" spans="1:19" ht="24" customHeight="1" x14ac:dyDescent="0.3">
      <c r="A77" s="15" t="s">
        <v>306</v>
      </c>
      <c r="B77" s="177">
        <v>68</v>
      </c>
      <c r="C77" s="177"/>
      <c r="E77" s="112"/>
      <c r="F77" s="113"/>
      <c r="G77" s="114"/>
      <c r="H77" s="115"/>
      <c r="I77" s="116"/>
      <c r="J77" s="117"/>
      <c r="K77" s="116"/>
      <c r="L77" s="118"/>
      <c r="M77" s="119"/>
      <c r="N77" s="120"/>
      <c r="O77" s="118"/>
      <c r="P77" s="121"/>
      <c r="Q77" s="122"/>
      <c r="R77" s="123"/>
      <c r="S77" s="124"/>
    </row>
    <row r="78" spans="1:19" ht="24" customHeight="1" x14ac:dyDescent="0.3">
      <c r="A78" s="15" t="s">
        <v>306</v>
      </c>
      <c r="B78" s="177">
        <v>69</v>
      </c>
      <c r="C78" s="177"/>
      <c r="E78" s="112"/>
      <c r="F78" s="113"/>
      <c r="G78" s="114"/>
      <c r="H78" s="115"/>
      <c r="I78" s="116"/>
      <c r="J78" s="117"/>
      <c r="K78" s="116"/>
      <c r="L78" s="118"/>
      <c r="M78" s="119"/>
      <c r="N78" s="120"/>
      <c r="O78" s="118"/>
      <c r="P78" s="121"/>
      <c r="Q78" s="122"/>
      <c r="R78" s="123"/>
      <c r="S78" s="124"/>
    </row>
    <row r="79" spans="1:19" ht="24" customHeight="1" x14ac:dyDescent="0.3">
      <c r="A79" s="15" t="s">
        <v>306</v>
      </c>
      <c r="B79" s="177">
        <v>70</v>
      </c>
      <c r="C79" s="177"/>
      <c r="E79" s="112"/>
      <c r="F79" s="113"/>
      <c r="G79" s="114"/>
      <c r="H79" s="115"/>
      <c r="I79" s="116"/>
      <c r="J79" s="117"/>
      <c r="K79" s="116"/>
      <c r="L79" s="118"/>
      <c r="M79" s="119"/>
      <c r="N79" s="120"/>
      <c r="O79" s="118"/>
      <c r="P79" s="121"/>
      <c r="Q79" s="122"/>
      <c r="R79" s="123"/>
      <c r="S79" s="124"/>
    </row>
    <row r="80" spans="1:19" ht="24" customHeight="1" x14ac:dyDescent="0.3">
      <c r="A80" s="15" t="s">
        <v>306</v>
      </c>
      <c r="B80" s="177">
        <v>71</v>
      </c>
      <c r="C80" s="177"/>
      <c r="E80" s="112"/>
      <c r="F80" s="113"/>
      <c r="G80" s="114"/>
      <c r="H80" s="115"/>
      <c r="I80" s="116"/>
      <c r="J80" s="117"/>
      <c r="K80" s="116"/>
      <c r="L80" s="118"/>
      <c r="M80" s="119"/>
      <c r="N80" s="120"/>
      <c r="O80" s="118"/>
      <c r="P80" s="121"/>
      <c r="Q80" s="122"/>
      <c r="R80" s="123"/>
      <c r="S80" s="124"/>
    </row>
    <row r="81" spans="1:19" ht="24" customHeight="1" x14ac:dyDescent="0.3">
      <c r="A81" s="15" t="s">
        <v>306</v>
      </c>
      <c r="B81" s="177">
        <v>72</v>
      </c>
      <c r="C81" s="177"/>
      <c r="E81" s="112"/>
      <c r="F81" s="113"/>
      <c r="G81" s="114"/>
      <c r="H81" s="115"/>
      <c r="I81" s="116"/>
      <c r="J81" s="117"/>
      <c r="K81" s="116"/>
      <c r="L81" s="118"/>
      <c r="M81" s="119"/>
      <c r="N81" s="120"/>
      <c r="O81" s="118"/>
      <c r="P81" s="121"/>
      <c r="Q81" s="122"/>
      <c r="R81" s="123"/>
      <c r="S81" s="124"/>
    </row>
    <row r="82" spans="1:19" ht="24" customHeight="1" x14ac:dyDescent="0.3">
      <c r="A82" s="15" t="s">
        <v>306</v>
      </c>
      <c r="B82" s="177">
        <v>73</v>
      </c>
      <c r="C82" s="177"/>
      <c r="E82" s="112"/>
      <c r="F82" s="113"/>
      <c r="G82" s="114"/>
      <c r="H82" s="115"/>
      <c r="I82" s="116"/>
      <c r="J82" s="117"/>
      <c r="K82" s="116"/>
      <c r="L82" s="118"/>
      <c r="M82" s="119"/>
      <c r="N82" s="120"/>
      <c r="O82" s="118"/>
      <c r="P82" s="121"/>
      <c r="Q82" s="122"/>
      <c r="R82" s="123"/>
      <c r="S82" s="124"/>
    </row>
    <row r="83" spans="1:19" ht="24" customHeight="1" x14ac:dyDescent="0.3">
      <c r="A83" s="15" t="s">
        <v>306</v>
      </c>
      <c r="B83" s="177">
        <v>74</v>
      </c>
      <c r="C83" s="177"/>
      <c r="E83" s="112"/>
      <c r="F83" s="113"/>
      <c r="G83" s="114"/>
      <c r="H83" s="115"/>
      <c r="I83" s="116"/>
      <c r="J83" s="117"/>
      <c r="K83" s="116"/>
      <c r="L83" s="118"/>
      <c r="M83" s="119"/>
      <c r="N83" s="120"/>
      <c r="O83" s="118"/>
      <c r="P83" s="121"/>
      <c r="Q83" s="122"/>
      <c r="R83" s="123"/>
      <c r="S83" s="124"/>
    </row>
    <row r="84" spans="1:19" ht="24" customHeight="1" x14ac:dyDescent="0.3">
      <c r="A84" s="15" t="s">
        <v>306</v>
      </c>
      <c r="B84" s="177">
        <v>75</v>
      </c>
      <c r="C84" s="177"/>
      <c r="E84" s="112"/>
      <c r="F84" s="113"/>
      <c r="G84" s="114"/>
      <c r="H84" s="115"/>
      <c r="I84" s="116"/>
      <c r="J84" s="117"/>
      <c r="K84" s="116"/>
      <c r="L84" s="118"/>
      <c r="M84" s="119"/>
      <c r="N84" s="120"/>
      <c r="O84" s="118"/>
      <c r="P84" s="121"/>
      <c r="Q84" s="122"/>
      <c r="R84" s="123"/>
      <c r="S84" s="124"/>
    </row>
    <row r="85" spans="1:19" ht="24" customHeight="1" x14ac:dyDescent="0.3">
      <c r="A85" s="15" t="s">
        <v>306</v>
      </c>
      <c r="B85" s="177">
        <v>76</v>
      </c>
      <c r="C85" s="177"/>
      <c r="E85" s="112"/>
      <c r="F85" s="113"/>
      <c r="G85" s="114"/>
      <c r="H85" s="115"/>
      <c r="I85" s="116"/>
      <c r="J85" s="117"/>
      <c r="K85" s="116"/>
      <c r="L85" s="118"/>
      <c r="M85" s="119"/>
      <c r="N85" s="120"/>
      <c r="O85" s="118"/>
      <c r="P85" s="121"/>
      <c r="Q85" s="122"/>
      <c r="R85" s="123"/>
      <c r="S85" s="124"/>
    </row>
    <row r="86" spans="1:19" ht="24" customHeight="1" x14ac:dyDescent="0.3">
      <c r="A86" s="15" t="s">
        <v>306</v>
      </c>
      <c r="B86" s="177">
        <v>77</v>
      </c>
      <c r="C86" s="177"/>
      <c r="E86" s="112"/>
      <c r="F86" s="113"/>
      <c r="G86" s="114"/>
      <c r="H86" s="115"/>
      <c r="I86" s="116"/>
      <c r="J86" s="117"/>
      <c r="K86" s="116"/>
      <c r="L86" s="118"/>
      <c r="M86" s="119"/>
      <c r="N86" s="120"/>
      <c r="O86" s="118"/>
      <c r="P86" s="121"/>
      <c r="Q86" s="122"/>
      <c r="R86" s="123"/>
      <c r="S86" s="124"/>
    </row>
    <row r="87" spans="1:19" ht="24" customHeight="1" x14ac:dyDescent="0.3">
      <c r="A87" s="15" t="s">
        <v>306</v>
      </c>
      <c r="B87" s="177">
        <v>78</v>
      </c>
      <c r="C87" s="177"/>
      <c r="E87" s="112"/>
      <c r="F87" s="113"/>
      <c r="G87" s="114"/>
      <c r="H87" s="115"/>
      <c r="I87" s="116"/>
      <c r="J87" s="117"/>
      <c r="K87" s="116"/>
      <c r="L87" s="118"/>
      <c r="M87" s="119"/>
      <c r="N87" s="120"/>
      <c r="O87" s="118"/>
      <c r="P87" s="121"/>
      <c r="Q87" s="122"/>
      <c r="R87" s="123"/>
      <c r="S87" s="124"/>
    </row>
    <row r="88" spans="1:19" ht="24" customHeight="1" x14ac:dyDescent="0.3">
      <c r="A88" s="15" t="s">
        <v>306</v>
      </c>
      <c r="B88" s="177">
        <v>79</v>
      </c>
      <c r="C88" s="177"/>
      <c r="E88" s="112"/>
      <c r="F88" s="113"/>
      <c r="G88" s="114"/>
      <c r="H88" s="115"/>
      <c r="I88" s="116"/>
      <c r="J88" s="117"/>
      <c r="K88" s="116"/>
      <c r="L88" s="118"/>
      <c r="M88" s="119"/>
      <c r="N88" s="120"/>
      <c r="O88" s="118"/>
      <c r="P88" s="121"/>
      <c r="Q88" s="122"/>
      <c r="R88" s="123"/>
      <c r="S88" s="124"/>
    </row>
    <row r="89" spans="1:19" ht="24" customHeight="1" x14ac:dyDescent="0.3">
      <c r="A89" s="15" t="s">
        <v>306</v>
      </c>
      <c r="B89" s="177">
        <v>80</v>
      </c>
      <c r="C89" s="177"/>
      <c r="E89" s="112"/>
      <c r="F89" s="113"/>
      <c r="G89" s="114"/>
      <c r="H89" s="115"/>
      <c r="I89" s="116"/>
      <c r="J89" s="117"/>
      <c r="K89" s="116"/>
      <c r="L89" s="118"/>
      <c r="M89" s="119"/>
      <c r="N89" s="120"/>
      <c r="O89" s="118"/>
      <c r="P89" s="121"/>
      <c r="Q89" s="122"/>
      <c r="R89" s="123"/>
      <c r="S89" s="124"/>
    </row>
    <row r="90" spans="1:19" ht="24" customHeight="1" x14ac:dyDescent="0.3">
      <c r="A90" s="15" t="s">
        <v>306</v>
      </c>
      <c r="B90" s="177">
        <v>81</v>
      </c>
      <c r="C90" s="177"/>
      <c r="E90" s="112"/>
      <c r="F90" s="113"/>
      <c r="G90" s="114"/>
      <c r="H90" s="115"/>
      <c r="I90" s="116"/>
      <c r="J90" s="117"/>
      <c r="K90" s="116"/>
      <c r="L90" s="118"/>
      <c r="M90" s="119"/>
      <c r="N90" s="120"/>
      <c r="O90" s="118"/>
      <c r="P90" s="121"/>
      <c r="Q90" s="122"/>
      <c r="R90" s="123"/>
      <c r="S90" s="124"/>
    </row>
    <row r="91" spans="1:19" ht="24" customHeight="1" x14ac:dyDescent="0.3">
      <c r="A91" s="15" t="s">
        <v>306</v>
      </c>
      <c r="B91" s="177">
        <v>82</v>
      </c>
      <c r="C91" s="177"/>
      <c r="E91" s="112"/>
      <c r="F91" s="113"/>
      <c r="G91" s="114"/>
      <c r="H91" s="115"/>
      <c r="I91" s="116"/>
      <c r="J91" s="117"/>
      <c r="K91" s="116"/>
      <c r="L91" s="118"/>
      <c r="M91" s="119"/>
      <c r="N91" s="120"/>
      <c r="O91" s="118"/>
      <c r="P91" s="121"/>
      <c r="Q91" s="122"/>
      <c r="R91" s="123"/>
      <c r="S91" s="124"/>
    </row>
    <row r="92" spans="1:19" ht="24" customHeight="1" x14ac:dyDescent="0.3">
      <c r="A92" s="15" t="s">
        <v>306</v>
      </c>
      <c r="B92" s="177">
        <v>83</v>
      </c>
      <c r="C92" s="177"/>
      <c r="E92" s="112"/>
      <c r="F92" s="113"/>
      <c r="G92" s="114"/>
      <c r="H92" s="115"/>
      <c r="I92" s="116"/>
      <c r="J92" s="117"/>
      <c r="K92" s="116"/>
      <c r="L92" s="118"/>
      <c r="M92" s="119"/>
      <c r="N92" s="120"/>
      <c r="O92" s="118"/>
      <c r="P92" s="121"/>
      <c r="Q92" s="122"/>
      <c r="R92" s="123"/>
      <c r="S92" s="124"/>
    </row>
    <row r="93" spans="1:19" ht="24" customHeight="1" x14ac:dyDescent="0.3">
      <c r="A93" s="15" t="s">
        <v>306</v>
      </c>
      <c r="B93" s="177">
        <v>84</v>
      </c>
      <c r="C93" s="177"/>
      <c r="E93" s="112"/>
      <c r="F93" s="113"/>
      <c r="G93" s="114"/>
      <c r="H93" s="115"/>
      <c r="I93" s="116"/>
      <c r="J93" s="117"/>
      <c r="K93" s="116"/>
      <c r="L93" s="118"/>
      <c r="M93" s="119"/>
      <c r="N93" s="120"/>
      <c r="O93" s="118"/>
      <c r="P93" s="121"/>
      <c r="Q93" s="122"/>
      <c r="R93" s="123"/>
      <c r="S93" s="124"/>
    </row>
    <row r="94" spans="1:19" ht="24" customHeight="1" x14ac:dyDescent="0.3">
      <c r="A94" s="15" t="s">
        <v>306</v>
      </c>
      <c r="B94" s="177">
        <v>85</v>
      </c>
      <c r="C94" s="177"/>
      <c r="E94" s="112"/>
      <c r="F94" s="113"/>
      <c r="G94" s="114"/>
      <c r="H94" s="115"/>
      <c r="I94" s="116"/>
      <c r="J94" s="117"/>
      <c r="K94" s="116"/>
      <c r="L94" s="118"/>
      <c r="M94" s="119"/>
      <c r="N94" s="120"/>
      <c r="O94" s="118"/>
      <c r="P94" s="121"/>
      <c r="Q94" s="122"/>
      <c r="R94" s="123"/>
      <c r="S94" s="124"/>
    </row>
    <row r="95" spans="1:19" ht="24" customHeight="1" x14ac:dyDescent="0.3">
      <c r="A95" s="15" t="s">
        <v>306</v>
      </c>
      <c r="B95" s="177">
        <v>86</v>
      </c>
      <c r="C95" s="177"/>
      <c r="E95" s="112"/>
      <c r="F95" s="113"/>
      <c r="G95" s="114"/>
      <c r="H95" s="115"/>
      <c r="I95" s="116"/>
      <c r="J95" s="117"/>
      <c r="K95" s="116"/>
      <c r="L95" s="118"/>
      <c r="M95" s="119"/>
      <c r="N95" s="120"/>
      <c r="O95" s="118"/>
      <c r="P95" s="121"/>
      <c r="Q95" s="122"/>
      <c r="R95" s="123"/>
      <c r="S95" s="124"/>
    </row>
    <row r="96" spans="1:19" ht="24" customHeight="1" x14ac:dyDescent="0.3">
      <c r="A96" s="15" t="s">
        <v>306</v>
      </c>
      <c r="B96" s="177">
        <v>87</v>
      </c>
      <c r="C96" s="177"/>
      <c r="E96" s="112"/>
      <c r="F96" s="113"/>
      <c r="G96" s="114"/>
      <c r="H96" s="115"/>
      <c r="I96" s="116"/>
      <c r="J96" s="117"/>
      <c r="K96" s="116"/>
      <c r="L96" s="118"/>
      <c r="M96" s="119"/>
      <c r="N96" s="120"/>
      <c r="O96" s="118"/>
      <c r="P96" s="121"/>
      <c r="Q96" s="122"/>
      <c r="R96" s="123"/>
      <c r="S96" s="124"/>
    </row>
    <row r="97" spans="1:19" ht="24" customHeight="1" x14ac:dyDescent="0.3">
      <c r="A97" s="15" t="s">
        <v>306</v>
      </c>
      <c r="B97" s="177">
        <v>88</v>
      </c>
      <c r="C97" s="177"/>
      <c r="E97" s="112"/>
      <c r="F97" s="113"/>
      <c r="G97" s="114"/>
      <c r="H97" s="115"/>
      <c r="I97" s="116"/>
      <c r="J97" s="117"/>
      <c r="K97" s="116"/>
      <c r="L97" s="118"/>
      <c r="M97" s="119"/>
      <c r="N97" s="120"/>
      <c r="O97" s="118"/>
      <c r="P97" s="121"/>
      <c r="Q97" s="122"/>
      <c r="R97" s="123"/>
      <c r="S97" s="124"/>
    </row>
    <row r="98" spans="1:19" ht="24" customHeight="1" x14ac:dyDescent="0.3">
      <c r="A98" s="15" t="s">
        <v>306</v>
      </c>
      <c r="B98" s="177">
        <v>89</v>
      </c>
      <c r="C98" s="177"/>
      <c r="E98" s="112"/>
      <c r="F98" s="113"/>
      <c r="G98" s="114"/>
      <c r="H98" s="115"/>
      <c r="I98" s="116"/>
      <c r="J98" s="117"/>
      <c r="K98" s="116"/>
      <c r="L98" s="118"/>
      <c r="M98" s="119"/>
      <c r="N98" s="120"/>
      <c r="O98" s="118"/>
      <c r="P98" s="121"/>
      <c r="Q98" s="122"/>
      <c r="R98" s="123"/>
      <c r="S98" s="124"/>
    </row>
    <row r="99" spans="1:19" ht="24" customHeight="1" x14ac:dyDescent="0.3">
      <c r="A99" s="15" t="s">
        <v>306</v>
      </c>
      <c r="B99" s="177">
        <v>90</v>
      </c>
      <c r="C99" s="177"/>
      <c r="E99" s="112"/>
      <c r="F99" s="113"/>
      <c r="G99" s="114"/>
      <c r="H99" s="115"/>
      <c r="I99" s="116"/>
      <c r="J99" s="117"/>
      <c r="K99" s="116"/>
      <c r="L99" s="118"/>
      <c r="M99" s="119"/>
      <c r="N99" s="120"/>
      <c r="O99" s="118"/>
      <c r="P99" s="121"/>
      <c r="Q99" s="122"/>
      <c r="R99" s="123"/>
      <c r="S99" s="124"/>
    </row>
    <row r="100" spans="1:19" ht="24" customHeight="1" x14ac:dyDescent="0.3">
      <c r="A100" s="15" t="s">
        <v>306</v>
      </c>
      <c r="B100" s="177">
        <v>91</v>
      </c>
      <c r="C100" s="177"/>
      <c r="E100" s="112"/>
      <c r="F100" s="113"/>
      <c r="G100" s="114"/>
      <c r="H100" s="115"/>
      <c r="I100" s="116"/>
      <c r="J100" s="117"/>
      <c r="K100" s="116"/>
      <c r="L100" s="118"/>
      <c r="M100" s="119"/>
      <c r="N100" s="120"/>
      <c r="O100" s="118"/>
      <c r="P100" s="121"/>
      <c r="Q100" s="122"/>
      <c r="R100" s="123"/>
      <c r="S100" s="124"/>
    </row>
    <row r="101" spans="1:19" ht="24" customHeight="1" x14ac:dyDescent="0.3">
      <c r="A101" s="15" t="s">
        <v>306</v>
      </c>
      <c r="B101" s="177">
        <v>92</v>
      </c>
      <c r="C101" s="177"/>
      <c r="E101" s="112"/>
      <c r="F101" s="113"/>
      <c r="G101" s="114"/>
      <c r="H101" s="115"/>
      <c r="I101" s="116"/>
      <c r="J101" s="117"/>
      <c r="K101" s="116"/>
      <c r="L101" s="118"/>
      <c r="M101" s="119"/>
      <c r="N101" s="120"/>
      <c r="O101" s="118"/>
      <c r="P101" s="121"/>
      <c r="Q101" s="122"/>
      <c r="R101" s="123"/>
      <c r="S101" s="124"/>
    </row>
    <row r="102" spans="1:19" ht="24" customHeight="1" x14ac:dyDescent="0.3">
      <c r="A102" s="15" t="s">
        <v>306</v>
      </c>
      <c r="B102" s="177">
        <v>93</v>
      </c>
      <c r="C102" s="177"/>
      <c r="E102" s="112"/>
      <c r="F102" s="113"/>
      <c r="G102" s="114"/>
      <c r="H102" s="115"/>
      <c r="I102" s="116"/>
      <c r="J102" s="117"/>
      <c r="K102" s="116"/>
      <c r="L102" s="118"/>
      <c r="M102" s="119"/>
      <c r="N102" s="120"/>
      <c r="O102" s="118"/>
      <c r="P102" s="121"/>
      <c r="Q102" s="122"/>
      <c r="R102" s="123"/>
      <c r="S102" s="124"/>
    </row>
    <row r="103" spans="1:19" ht="24" customHeight="1" x14ac:dyDescent="0.3">
      <c r="A103" s="15" t="s">
        <v>306</v>
      </c>
      <c r="B103" s="177">
        <v>94</v>
      </c>
      <c r="C103" s="177"/>
      <c r="E103" s="112"/>
      <c r="F103" s="113"/>
      <c r="G103" s="114"/>
      <c r="H103" s="115"/>
      <c r="I103" s="116"/>
      <c r="J103" s="117"/>
      <c r="K103" s="116"/>
      <c r="L103" s="118"/>
      <c r="M103" s="119"/>
      <c r="N103" s="120"/>
      <c r="O103" s="118"/>
      <c r="P103" s="121"/>
      <c r="Q103" s="122"/>
      <c r="R103" s="123"/>
      <c r="S103" s="124"/>
    </row>
    <row r="104" spans="1:19" ht="24" customHeight="1" x14ac:dyDescent="0.3">
      <c r="A104" s="15" t="s">
        <v>306</v>
      </c>
      <c r="B104" s="177">
        <v>95</v>
      </c>
      <c r="C104" s="177"/>
      <c r="E104" s="112"/>
      <c r="F104" s="113"/>
      <c r="G104" s="114"/>
      <c r="H104" s="115"/>
      <c r="I104" s="116"/>
      <c r="J104" s="117"/>
      <c r="K104" s="116"/>
      <c r="L104" s="118"/>
      <c r="M104" s="119"/>
      <c r="N104" s="120"/>
      <c r="O104" s="118"/>
      <c r="P104" s="121"/>
      <c r="Q104" s="122"/>
      <c r="R104" s="123"/>
      <c r="S104" s="124"/>
    </row>
    <row r="105" spans="1:19" ht="24" customHeight="1" x14ac:dyDescent="0.3">
      <c r="A105" s="15" t="s">
        <v>306</v>
      </c>
      <c r="B105" s="177">
        <v>96</v>
      </c>
      <c r="C105" s="177"/>
      <c r="E105" s="112"/>
      <c r="F105" s="113"/>
      <c r="G105" s="114"/>
      <c r="H105" s="115"/>
      <c r="I105" s="116"/>
      <c r="J105" s="117"/>
      <c r="K105" s="116"/>
      <c r="L105" s="118"/>
      <c r="M105" s="119"/>
      <c r="N105" s="120"/>
      <c r="O105" s="118"/>
      <c r="P105" s="121"/>
      <c r="Q105" s="122"/>
      <c r="R105" s="123"/>
      <c r="S105" s="124"/>
    </row>
    <row r="106" spans="1:19" ht="24" customHeight="1" x14ac:dyDescent="0.3">
      <c r="A106" s="15" t="s">
        <v>306</v>
      </c>
      <c r="B106" s="177">
        <v>97</v>
      </c>
      <c r="C106" s="177"/>
      <c r="E106" s="112"/>
      <c r="F106" s="113"/>
      <c r="G106" s="114"/>
      <c r="H106" s="115"/>
      <c r="I106" s="116"/>
      <c r="J106" s="117"/>
      <c r="K106" s="116"/>
      <c r="L106" s="118"/>
      <c r="M106" s="119"/>
      <c r="N106" s="120"/>
      <c r="O106" s="118"/>
      <c r="P106" s="121"/>
      <c r="Q106" s="122"/>
      <c r="R106" s="123"/>
      <c r="S106" s="124"/>
    </row>
    <row r="107" spans="1:19" ht="24" customHeight="1" x14ac:dyDescent="0.3">
      <c r="A107" s="15" t="s">
        <v>306</v>
      </c>
      <c r="B107" s="177">
        <v>98</v>
      </c>
      <c r="C107" s="177"/>
      <c r="E107" s="112"/>
      <c r="F107" s="113"/>
      <c r="G107" s="114"/>
      <c r="H107" s="115"/>
      <c r="I107" s="116"/>
      <c r="J107" s="117"/>
      <c r="K107" s="116"/>
      <c r="L107" s="118"/>
      <c r="M107" s="119"/>
      <c r="N107" s="120"/>
      <c r="O107" s="118"/>
      <c r="P107" s="121"/>
      <c r="Q107" s="122"/>
      <c r="R107" s="123"/>
      <c r="S107" s="124"/>
    </row>
    <row r="108" spans="1:19" ht="24" customHeight="1" x14ac:dyDescent="0.3">
      <c r="A108" s="15" t="s">
        <v>306</v>
      </c>
      <c r="B108" s="177">
        <v>99</v>
      </c>
      <c r="C108" s="177"/>
      <c r="E108" s="112"/>
      <c r="F108" s="113"/>
      <c r="G108" s="114"/>
      <c r="H108" s="115"/>
      <c r="I108" s="116"/>
      <c r="J108" s="117"/>
      <c r="K108" s="116"/>
      <c r="L108" s="118"/>
      <c r="M108" s="119"/>
      <c r="N108" s="120"/>
      <c r="O108" s="118"/>
      <c r="P108" s="121"/>
      <c r="Q108" s="122"/>
      <c r="R108" s="123"/>
      <c r="S108" s="124"/>
    </row>
    <row r="109" spans="1:19" ht="24" customHeight="1" thickBot="1" x14ac:dyDescent="0.35">
      <c r="A109" s="15" t="s">
        <v>306</v>
      </c>
      <c r="B109" s="177">
        <v>100</v>
      </c>
      <c r="C109" s="177"/>
      <c r="E109" s="125"/>
      <c r="F109" s="126"/>
      <c r="G109" s="127"/>
      <c r="H109" s="128"/>
      <c r="I109" s="129"/>
      <c r="J109" s="130"/>
      <c r="K109" s="129"/>
      <c r="L109" s="131"/>
      <c r="M109" s="132"/>
      <c r="N109" s="133"/>
      <c r="O109" s="131"/>
      <c r="P109" s="134"/>
      <c r="Q109" s="135"/>
      <c r="R109" s="136"/>
      <c r="S109" s="137"/>
    </row>
    <row r="110" spans="1:19" ht="23.25" customHeight="1" x14ac:dyDescent="0.45">
      <c r="A110" s="5" t="s">
        <v>307</v>
      </c>
      <c r="B110" s="11" t="s">
        <v>27</v>
      </c>
    </row>
  </sheetData>
  <sheetProtection algorithmName="SHA-512" hashValue="kyRCpYHwROPetzT6HAOuWzPjBk5wvnre81md/0Z2THMRpXMTnx5RBHW+eIpDBQ9sJ7oG7WRzR/PD2l6XWpElHg==" saltValue="CBYZKY/l/imMVKIQg6qm/Q==" spinCount="100000" sheet="1" objects="1" scenarios="1" formatCells="0" selectLockedCells="1"/>
  <mergeCells count="105">
    <mergeCell ref="B16:C16"/>
    <mergeCell ref="B15:C15"/>
    <mergeCell ref="B14:C14"/>
    <mergeCell ref="B13:C13"/>
    <mergeCell ref="B12:C12"/>
    <mergeCell ref="B11:C11"/>
    <mergeCell ref="B10:C10"/>
    <mergeCell ref="G9:H9"/>
    <mergeCell ref="B6:S6"/>
    <mergeCell ref="P9:Q9"/>
    <mergeCell ref="M9:N9"/>
    <mergeCell ref="I9:J9"/>
    <mergeCell ref="B25:C25"/>
    <mergeCell ref="B24:C24"/>
    <mergeCell ref="B23:C23"/>
    <mergeCell ref="B22:C22"/>
    <mergeCell ref="B21:C21"/>
    <mergeCell ref="B20:C20"/>
    <mergeCell ref="B19:C19"/>
    <mergeCell ref="B18:C18"/>
    <mergeCell ref="B17:C17"/>
    <mergeCell ref="B34:C34"/>
    <mergeCell ref="B33:C33"/>
    <mergeCell ref="B32:C32"/>
    <mergeCell ref="B31:C31"/>
    <mergeCell ref="B30:C30"/>
    <mergeCell ref="B29:C29"/>
    <mergeCell ref="B28:C28"/>
    <mergeCell ref="B27:C27"/>
    <mergeCell ref="B26:C26"/>
    <mergeCell ref="B43:C43"/>
    <mergeCell ref="B42:C42"/>
    <mergeCell ref="B41:C41"/>
    <mergeCell ref="B40:C40"/>
    <mergeCell ref="B39:C39"/>
    <mergeCell ref="B38:C38"/>
    <mergeCell ref="B37:C37"/>
    <mergeCell ref="B36:C36"/>
    <mergeCell ref="B35:C35"/>
    <mergeCell ref="B52:C52"/>
    <mergeCell ref="B51:C51"/>
    <mergeCell ref="B50:C50"/>
    <mergeCell ref="B49:C49"/>
    <mergeCell ref="B48:C48"/>
    <mergeCell ref="B47:C47"/>
    <mergeCell ref="B46:C46"/>
    <mergeCell ref="B45:C45"/>
    <mergeCell ref="B44:C44"/>
    <mergeCell ref="B61:C61"/>
    <mergeCell ref="B60:C60"/>
    <mergeCell ref="B59:C59"/>
    <mergeCell ref="B58:C58"/>
    <mergeCell ref="B57:C57"/>
    <mergeCell ref="B56:C56"/>
    <mergeCell ref="B55:C55"/>
    <mergeCell ref="B54:C54"/>
    <mergeCell ref="B53:C53"/>
    <mergeCell ref="B70:C70"/>
    <mergeCell ref="B69:C69"/>
    <mergeCell ref="B68:C68"/>
    <mergeCell ref="B67:C67"/>
    <mergeCell ref="B66:C66"/>
    <mergeCell ref="B65:C65"/>
    <mergeCell ref="B64:C64"/>
    <mergeCell ref="B63:C63"/>
    <mergeCell ref="B62:C62"/>
    <mergeCell ref="B79:C79"/>
    <mergeCell ref="B78:C78"/>
    <mergeCell ref="B77:C77"/>
    <mergeCell ref="B76:C76"/>
    <mergeCell ref="B75:C75"/>
    <mergeCell ref="B74:C74"/>
    <mergeCell ref="B73:C73"/>
    <mergeCell ref="B72:C72"/>
    <mergeCell ref="B71:C71"/>
    <mergeCell ref="B88:C88"/>
    <mergeCell ref="B87:C87"/>
    <mergeCell ref="B86:C86"/>
    <mergeCell ref="B85:C85"/>
    <mergeCell ref="B84:C84"/>
    <mergeCell ref="B83:C83"/>
    <mergeCell ref="B82:C82"/>
    <mergeCell ref="B81:C81"/>
    <mergeCell ref="B80:C80"/>
    <mergeCell ref="B109:C109"/>
    <mergeCell ref="B108:C108"/>
    <mergeCell ref="B107:C107"/>
    <mergeCell ref="B106:C106"/>
    <mergeCell ref="B105:C105"/>
    <mergeCell ref="B104:C104"/>
    <mergeCell ref="B103:C103"/>
    <mergeCell ref="B102:C102"/>
    <mergeCell ref="B101:C101"/>
    <mergeCell ref="B91:C91"/>
    <mergeCell ref="B90:C90"/>
    <mergeCell ref="B89:C89"/>
    <mergeCell ref="B100:C100"/>
    <mergeCell ref="B99:C99"/>
    <mergeCell ref="B98:C98"/>
    <mergeCell ref="B97:C97"/>
    <mergeCell ref="B96:C96"/>
    <mergeCell ref="B95:C95"/>
    <mergeCell ref="B94:C94"/>
    <mergeCell ref="B93:C93"/>
    <mergeCell ref="B92:C92"/>
  </mergeCells>
  <phoneticPr fontId="1"/>
  <dataValidations count="7">
    <dataValidation imeMode="off" allowBlank="1" showInputMessage="1" showErrorMessage="1" sqref="R10:R109 R8" xr:uid="{61BC88AA-F27F-4058-AC06-8613F6047F36}"/>
    <dataValidation type="list" allowBlank="1" showInputMessage="1" showErrorMessage="1" sqref="S10:S109 S8" xr:uid="{65EE37A7-5992-406D-859D-B8BF251ADD8B}">
      <formula1>"非掲載"</formula1>
    </dataValidation>
    <dataValidation type="list" allowBlank="1" showInputMessage="1" showErrorMessage="1" error="選択肢から1つ選択" sqref="O10:O109 O8" xr:uid="{088B11B9-AA26-4742-A267-EBA0C59ED150}">
      <formula1>"OH,OP,MB,S,RS,L,TS,学連"</formula1>
    </dataValidation>
    <dataValidation type="whole" allowBlank="1" showInputMessage="1" showErrorMessage="1" error="ここには身長（100～250、整数のみ）が入ります。「cm」は不要です。" sqref="M10:M109 M8" xr:uid="{8B2E8131-5DC0-4E8B-A1D9-BF01FB85580C}">
      <formula1>100</formula1>
      <formula2>250</formula2>
    </dataValidation>
    <dataValidation type="whole" allowBlank="1" showInputMessage="1" showErrorMessage="1" error="ここには「最高到達点」（200～450、整数のみ）が入ります。「cm」は不要です。" sqref="N10:N109 N8" xr:uid="{70CB6910-86FD-4D5B-A8DD-D0A46B4829FE}">
      <formula1>200</formula1>
      <formula2>450</formula2>
    </dataValidation>
    <dataValidation type="list" allowBlank="1" showInputMessage="1" showErrorMessage="1" sqref="L10:L109 L8" xr:uid="{5DC7C106-89F1-4F11-8484-B0572CF66015}">
      <formula1>"4,3,2,1"</formula1>
    </dataValidation>
    <dataValidation type="list" allowBlank="1" showInputMessage="1" showErrorMessage="1" sqref="F10:F109 F8" xr:uid="{24997448-93BE-4BB5-AAFB-F88FD4E6323F}">
      <formula1>"○"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080D1-753D-4C13-A7AF-0A96AB18C7FE}">
  <dimension ref="A1:K125"/>
  <sheetViews>
    <sheetView showGridLines="0" showRowColHeaders="0" workbookViewId="0"/>
  </sheetViews>
  <sheetFormatPr defaultRowHeight="16.5" x14ac:dyDescent="0.45"/>
  <cols>
    <col min="1" max="1" width="4" style="141" customWidth="1"/>
    <col min="2" max="2" width="2.77734375" style="141" customWidth="1"/>
    <col min="3" max="3" width="0.5546875" style="141" customWidth="1"/>
    <col min="4" max="4" width="8.88671875" style="141" customWidth="1"/>
    <col min="5" max="5" width="1" style="141" customWidth="1"/>
    <col min="6" max="6" width="14.44140625" style="141" customWidth="1"/>
    <col min="7" max="7" width="16.5546875" style="141" customWidth="1"/>
    <col min="8" max="9" width="3" style="146" customWidth="1"/>
    <col min="10" max="10" width="4" style="146" customWidth="1"/>
    <col min="11" max="11" width="17.109375" style="141" customWidth="1"/>
    <col min="12" max="16384" width="8.88671875" style="141"/>
  </cols>
  <sheetData>
    <row r="1" spans="1:6" x14ac:dyDescent="0.45">
      <c r="A1" s="142" t="str">
        <f>①大学情報・紹介文!B1</f>
        <v>2026年度春季関東大学バレーボールリーグ戦　エントリー届</v>
      </c>
      <c r="B1" s="142"/>
      <c r="C1" s="142"/>
    </row>
    <row r="2" spans="1:6" ht="6.75" customHeight="1" x14ac:dyDescent="0.45"/>
    <row r="3" spans="1:6" x14ac:dyDescent="0.45">
      <c r="A3" s="143" t="str">
        <f>①大学情報・紹介文!D5&amp;①大学情報・紹介文!G5</f>
        <v>男子1部</v>
      </c>
      <c r="B3" s="143"/>
      <c r="C3" s="143"/>
    </row>
    <row r="4" spans="1:6" ht="3.75" customHeight="1" x14ac:dyDescent="0.45">
      <c r="A4" s="143"/>
      <c r="B4" s="143"/>
      <c r="C4" s="143"/>
    </row>
    <row r="5" spans="1:6" ht="25.5" x14ac:dyDescent="0.45">
      <c r="A5" s="140" t="str">
        <f>①大学情報・紹介文!D7</f>
        <v>関東体育大学</v>
      </c>
      <c r="B5" s="140"/>
      <c r="C5" s="140"/>
    </row>
    <row r="6" spans="1:6" ht="7.5" customHeight="1" x14ac:dyDescent="0.45"/>
    <row r="7" spans="1:6" x14ac:dyDescent="0.45">
      <c r="B7" s="145" t="s">
        <v>309</v>
      </c>
      <c r="C7" s="145"/>
      <c r="D7" s="141" t="str">
        <f>"〒"&amp;①大学情報・紹介文!E9&amp;" "&amp;①大学情報・紹介文!D11</f>
        <v>〒101-0035 東京都千代田区神田紺屋町1-2-34</v>
      </c>
    </row>
    <row r="8" spans="1:6" x14ac:dyDescent="0.45">
      <c r="B8" s="145" t="s">
        <v>310</v>
      </c>
      <c r="C8" s="145"/>
      <c r="D8" s="143" t="str">
        <f>①大学情報・紹介文!D13</f>
        <v>03-1234-5678</v>
      </c>
    </row>
    <row r="9" spans="1:6" x14ac:dyDescent="0.45">
      <c r="B9" s="145" t="s">
        <v>311</v>
      </c>
      <c r="C9" s="145"/>
      <c r="D9" s="143" t="str">
        <f>①大学情報・紹介文!D15</f>
        <v>https://kantotaiikudaigaku/volleyball/</v>
      </c>
    </row>
    <row r="10" spans="1:6" ht="6.75" customHeight="1" x14ac:dyDescent="0.45">
      <c r="B10" s="145"/>
      <c r="C10" s="145"/>
    </row>
    <row r="11" spans="1:6" ht="12.75" customHeight="1" x14ac:dyDescent="0.45">
      <c r="B11" s="145" t="s">
        <v>312</v>
      </c>
      <c r="C11" s="145"/>
      <c r="D11" s="141" t="str">
        <f>①大学情報・紹介文!D17&amp;" "&amp;①大学情報・紹介文!I17</f>
        <v>男子1部 優勝</v>
      </c>
    </row>
    <row r="12" spans="1:6" ht="15.75" customHeight="1" x14ac:dyDescent="0.45">
      <c r="F12" s="153" t="s">
        <v>340</v>
      </c>
    </row>
    <row r="13" spans="1:6" x14ac:dyDescent="0.45">
      <c r="D13" s="144" t="s">
        <v>313</v>
      </c>
      <c r="F13" s="141" t="str">
        <f>IF(②スタッフ!B10&lt;&gt;"",②スタッフ!B10&amp;" "&amp;②スタッフ!C10,"")</f>
        <v>江頭 邦博</v>
      </c>
    </row>
    <row r="14" spans="1:6" x14ac:dyDescent="0.45">
      <c r="D14" s="144" t="s">
        <v>292</v>
      </c>
      <c r="F14" s="141" t="str">
        <f>IF(②スタッフ!E10&lt;&gt;"",②スタッフ!E10&amp;" "&amp;②スタッフ!F10,"")</f>
        <v>小松 博</v>
      </c>
    </row>
    <row r="15" spans="1:6" x14ac:dyDescent="0.45">
      <c r="D15" s="144" t="s">
        <v>293</v>
      </c>
      <c r="F15" s="141" t="str">
        <f>IF(②スタッフ!I10&lt;&gt;"",②スタッフ!H10&amp;②スタッフ!I10&amp;" "&amp;②スタッフ!J10,"")&amp;IF(②スタッフ!I11&lt;&gt;"","・"&amp;②スタッフ!H11&amp;②スタッフ!I11&amp;" "&amp;②スタッフ!J11,"")&amp;IF(②スタッフ!I12&lt;&gt;"","・"&amp;②スタッフ!H12&amp;②スタッフ!I12&amp;" "&amp;②スタッフ!J12,"")&amp;IF(②スタッフ!I13&lt;&gt;"","・"&amp;②スタッフ!H13&amp;②スタッフ!I13&amp;" "&amp;②スタッフ!J13,"")&amp;IF(②スタッフ!I14&lt;&gt;"","・"&amp;②スタッフ!H14&amp;②スタッフ!I14&amp;" "&amp;②スタッフ!J14,"")&amp;IF(②スタッフ!I15&lt;&gt;"","・"&amp;②スタッフ!H15&amp;②スタッフ!I15&amp;" "&amp;②スタッフ!J15,"")&amp;IF(②スタッフ!I16&lt;&gt;"","・"&amp;②スタッフ!H16&amp;②スタッフ!I16&amp;" "&amp;②スタッフ!J16,"")</f>
        <v>○森 翔・中村 俊介</v>
      </c>
    </row>
    <row r="16" spans="1:6" x14ac:dyDescent="0.45">
      <c r="D16" s="144" t="s">
        <v>294</v>
      </c>
      <c r="F16" s="141" t="str">
        <f>IF(②スタッフ!M10&lt;&gt;"",②スタッフ!L10&amp;②スタッフ!M10&amp;" "&amp;②スタッフ!N10,"")&amp;IF(②スタッフ!M11&lt;&gt;"","・"&amp;②スタッフ!L11&amp;②スタッフ!M11&amp;" "&amp;②スタッフ!N11,"")&amp;IF(②スタッフ!M12&lt;&gt;"","・"&amp;②スタッフ!L12&amp;②スタッフ!M12&amp;" "&amp;②スタッフ!N12,"")&amp;IF(②スタッフ!M13&lt;&gt;"","・"&amp;②スタッフ!L13&amp;②スタッフ!M13&amp;" "&amp;②スタッフ!N13,"")&amp;IF(②スタッフ!M14&lt;&gt;"","・"&amp;②スタッフ!L14&amp;②スタッフ!M14&amp;" "&amp;②スタッフ!N14,"")&amp;IF(②スタッフ!M15&lt;&gt;"","・"&amp;②スタッフ!L15&amp;②スタッフ!M15&amp;" "&amp;②スタッフ!N15,"")&amp;IF(②スタッフ!M16&lt;&gt;"","・"&amp;②スタッフ!L16&amp;②スタッフ!M16&amp;" "&amp;②スタッフ!N16,"")</f>
        <v>永澤 崇・○原 琢磨</v>
      </c>
    </row>
    <row r="17" spans="1:11" x14ac:dyDescent="0.45">
      <c r="D17" s="144" t="s">
        <v>1</v>
      </c>
      <c r="F17" s="141" t="str" cm="1">
        <f t="array" ref="F17">IF(COUNTA(③エントリー!$F10:$F109)=0,"",_xlfn.XLOOKUP("○",③エントリー!$F10:$F109,③エントリー!G10:G109&amp;" "&amp;③エントリー!H10:H109,"",FALSE))</f>
        <v>木内 和人</v>
      </c>
    </row>
    <row r="18" spans="1:11" x14ac:dyDescent="0.45">
      <c r="D18" s="144" t="s">
        <v>314</v>
      </c>
      <c r="F18" s="141" t="str">
        <f>IF(②スタッフ!Q10&lt;&gt;"",②スタッフ!P10&amp;②スタッフ!Q10&amp;" "&amp;②スタッフ!R10,"")&amp;IF(②スタッフ!Q11&lt;&gt;"","・"&amp;②スタッフ!P11&amp;②スタッフ!Q11&amp;" "&amp;②スタッフ!R11,"")&amp;IF(②スタッフ!Q12&lt;&gt;"","・"&amp;②スタッフ!P12&amp;②スタッフ!Q12&amp;" "&amp;②スタッフ!R12,"")&amp;IF(②スタッフ!Q13&lt;&gt;"","・"&amp;②スタッフ!P13&amp;②スタッフ!Q13&amp;" "&amp;②スタッフ!R13,"")&amp;IF(②スタッフ!Q14&lt;&gt;"","・"&amp;②スタッフ!P14&amp;②スタッフ!Q14&amp;" "&amp;②スタッフ!R14,"")&amp;IF(②スタッフ!Q15&lt;&gt;"","・"&amp;②スタッフ!P15&amp;②スタッフ!Q15&amp;" "&amp;②スタッフ!R15,"")&amp;IF(②スタッフ!Q16&lt;&gt;"","・"&amp;②スタッフ!P16&amp;②スタッフ!Q16&amp;" "&amp;②スタッフ!R16,"")</f>
        <v>○佐藤 康光・山本 香織</v>
      </c>
    </row>
    <row r="19" spans="1:11" x14ac:dyDescent="0.45">
      <c r="D19" s="144" t="s">
        <v>298</v>
      </c>
      <c r="F19" s="141" t="str">
        <f>IF(②スタッフ!W10&lt;&gt;"",②スタッフ!W10&amp;" "&amp;②スタッフ!X10&amp;"("&amp;②スタッフ!Y10&amp;")","")&amp;IF(②スタッフ!W11&lt;&gt;"","・"&amp;②スタッフ!W11&amp;" "&amp;②スタッフ!X11&amp;"("&amp;②スタッフ!Y11&amp;")","")&amp;IF(②スタッフ!W12&lt;&gt;"","・"&amp;②スタッフ!W12&amp;" "&amp;②スタッフ!X12&amp;"("&amp;②スタッフ!Y12&amp;")","")&amp;IF(②スタッフ!W13&lt;&gt;"","・"&amp;②スタッフ!W13&amp;" "&amp;②スタッフ!X13&amp;"("&amp;②スタッフ!Y13&amp;")","")&amp;IF(②スタッフ!W14&lt;&gt;"","・"&amp;②スタッフ!W14&amp;" "&amp;②スタッフ!X14&amp;"("&amp;②スタッフ!Y14&amp;")","")&amp;IF(②スタッフ!W15&lt;&gt;"","・"&amp;②スタッフ!W15&amp;" "&amp;②スタッフ!X15&amp;"("&amp;②スタッフ!Y15&amp;")","")&amp;IF(②スタッフ!W16&lt;&gt;"","・"&amp;②スタッフ!W16&amp;" "&amp;②スタッフ!X16&amp;"("&amp;②スタッフ!Y16&amp;")","")&amp;IF(②スタッフ!W17&lt;&gt;"","・"&amp;②スタッフ!W17&amp;" "&amp;②スタッフ!X17&amp;"("&amp;②スタッフ!Y17&amp;")","")</f>
        <v>松下 正道(C級)・多賀 仁(C級)</v>
      </c>
    </row>
    <row r="20" spans="1:11" x14ac:dyDescent="0.45">
      <c r="D20" s="144" t="s">
        <v>295</v>
      </c>
      <c r="F20" s="141" t="str">
        <f>IF(②スタッフ!T10&lt;&gt;"",②スタッフ!T10&amp;" "&amp;②スタッフ!U10,"")&amp;IF(②スタッフ!T11&lt;&gt;"","・"&amp;②スタッフ!T11&amp;" "&amp;②スタッフ!U11,"")&amp;IF(②スタッフ!T12&lt;&gt;"","・"&amp;②スタッフ!T12&amp;" "&amp;②スタッフ!U12,"")&amp;IF(②スタッフ!T13&lt;&gt;"","・"&amp;②スタッフ!T13&amp;" "&amp;②スタッフ!U13,"")&amp;IF(②スタッフ!T14&lt;&gt;"","・"&amp;②スタッフ!T14&amp;" "&amp;②スタッフ!U14,"")&amp;IF(②スタッフ!T15&lt;&gt;"","・"&amp;②スタッフ!T15&amp;" "&amp;②スタッフ!U15,"")&amp;IF(②スタッフ!T16&lt;&gt;"","・"&amp;②スタッフ!T16&amp;" "&amp;②スタッフ!U16,"")&amp;IF(②スタッフ!T17&lt;&gt;"","・"&amp;②スタッフ!T17&amp;" "&amp;②スタッフ!U17,"")</f>
        <v>神田 昭宏</v>
      </c>
    </row>
    <row r="21" spans="1:11" x14ac:dyDescent="0.45">
      <c r="D21" s="144" t="s">
        <v>297</v>
      </c>
      <c r="F21" s="141" t="str">
        <f>IF(②スタッフ!B20&lt;&gt;"",②スタッフ!B20&amp;" "&amp;②スタッフ!C20,"")</f>
        <v>岡田 和宏</v>
      </c>
    </row>
    <row r="22" spans="1:11" x14ac:dyDescent="0.45">
      <c r="D22" s="144" t="s">
        <v>315</v>
      </c>
      <c r="F22" s="141" t="str">
        <f>IF(②スタッフ!AA10&lt;&gt;"",②スタッフ!AA10&amp;" "&amp;②スタッフ!AB10,"")&amp;IF(②スタッフ!AA11&lt;&gt;"","・"&amp;②スタッフ!AA11&amp;" "&amp;②スタッフ!AB11,"")&amp;IF(②スタッフ!AA12&lt;&gt;"","・"&amp;②スタッフ!AA12&amp;" "&amp;②スタッフ!AB12,"")&amp;IF(②スタッフ!AA13&lt;&gt;"","・"&amp;②スタッフ!AA13&amp;" "&amp;②スタッフ!AB13,"")&amp;IF(②スタッフ!AA14&lt;&gt;"","・"&amp;②スタッフ!AA14&amp;" "&amp;②スタッフ!AB14,"")&amp;IF(②スタッフ!AA15&lt;&gt;"","・"&amp;②スタッフ!AA15&amp;" "&amp;②スタッフ!AB15,"")&amp;IF(②スタッフ!AA16&lt;&gt;"","・"&amp;②スタッフ!AA16&amp;" "&amp;②スタッフ!AB16,"")&amp;IF(②スタッフ!AA17&lt;&gt;"","・"&amp;②スタッフ!AA17&amp;" "&amp;②スタッフ!AB17,"")</f>
        <v/>
      </c>
    </row>
    <row r="24" spans="1:11" x14ac:dyDescent="0.45">
      <c r="A24" s="141" t="s">
        <v>316</v>
      </c>
    </row>
    <row r="25" spans="1:11" s="147" customFormat="1" ht="25.5" customHeight="1" x14ac:dyDescent="0.45">
      <c r="A25" s="150" t="s">
        <v>317</v>
      </c>
      <c r="B25" s="150" t="s">
        <v>1</v>
      </c>
      <c r="C25" s="150"/>
      <c r="D25" s="150" t="s">
        <v>322</v>
      </c>
      <c r="E25" s="150"/>
      <c r="F25" s="150"/>
      <c r="G25" s="150" t="s">
        <v>318</v>
      </c>
      <c r="H25" s="150" t="s">
        <v>5</v>
      </c>
      <c r="I25" s="150" t="s">
        <v>320</v>
      </c>
      <c r="J25" s="151" t="s">
        <v>321</v>
      </c>
      <c r="K25" s="150" t="s">
        <v>319</v>
      </c>
    </row>
    <row r="26" spans="1:11" x14ac:dyDescent="0.45">
      <c r="A26" s="148">
        <f>IF(③エントリー!E10="","",③エントリー!E10)</f>
        <v>1</v>
      </c>
      <c r="B26" s="148" t="str">
        <f>IF(③エントリー!F10="","",③エントリー!F10)</f>
        <v/>
      </c>
      <c r="C26" s="149"/>
      <c r="D26" s="183" t="str">
        <f>IF(③エントリー!G10="","",③エントリー!G10&amp;" "&amp;③エントリー!H10)&amp;IF(③エントリー!I10="",""," ("&amp;③エントリー!I10&amp;" "&amp;③エントリー!J10&amp;")")</f>
        <v>葛西 嘉明 (かさい よしあき)</v>
      </c>
      <c r="E26" s="184"/>
      <c r="F26" s="184"/>
      <c r="G26" s="149" t="str">
        <f>IF(③エントリー!K10="","",③エントリー!K10)&amp;IF(③エントリー!L10="","","・"&amp;③エントリー!L10&amp;"年")</f>
        <v>体育・4年</v>
      </c>
      <c r="H26" s="148">
        <f>IF(③エントリー!M10="","",③エントリー!M10)</f>
        <v>175</v>
      </c>
      <c r="I26" s="148">
        <f>IF(③エントリー!N10="","",③エントリー!N10)</f>
        <v>310</v>
      </c>
      <c r="J26" s="148" t="str">
        <f>IF(③エントリー!O10="","",③エントリー!O10)</f>
        <v>RS</v>
      </c>
      <c r="K26" s="149" t="str">
        <f>IF(③エントリー!P10="","",③エントリー!P10)&amp;IF(③エントリー!Q10="","","→"&amp;③エントリー!Q10)</f>
        <v>○○中→△△高</v>
      </c>
    </row>
    <row r="27" spans="1:11" x14ac:dyDescent="0.45">
      <c r="A27" s="148">
        <f>IF(③エントリー!E11="","",③エントリー!E11)</f>
        <v>2</v>
      </c>
      <c r="B27" s="148" t="str">
        <f>IF(③エントリー!F11="","",③エントリー!F11)</f>
        <v>○</v>
      </c>
      <c r="C27" s="149"/>
      <c r="D27" s="183" t="str">
        <f>IF(③エントリー!G11="","",③エントリー!G11&amp;" "&amp;③エントリー!H11)&amp;IF(③エントリー!I11="",""," ("&amp;③エントリー!I11&amp;" "&amp;③エントリー!J11&amp;")")</f>
        <v>木内 和人 (きうち かずと)</v>
      </c>
      <c r="E27" s="184"/>
      <c r="F27" s="184"/>
      <c r="G27" s="149" t="str">
        <f>IF(③エントリー!K11="","",③エントリー!K11)&amp;IF(③エントリー!L11="","","・"&amp;③エントリー!L11&amp;"年")</f>
        <v>体育・4年</v>
      </c>
      <c r="H27" s="148">
        <f>IF(③エントリー!M11="","",③エントリー!M11)</f>
        <v>195</v>
      </c>
      <c r="I27" s="148">
        <f>IF(③エントリー!N11="","",③エントリー!N11)</f>
        <v>350</v>
      </c>
      <c r="J27" s="148" t="str">
        <f>IF(③エントリー!O11="","",③エントリー!O11)</f>
        <v>MB</v>
      </c>
      <c r="K27" s="149" t="str">
        <f>IF(③エントリー!P11="","",③エントリー!P11)&amp;IF(③エントリー!Q11="","","→"&amp;③エントリー!Q11)</f>
        <v>○○一中→△△高</v>
      </c>
    </row>
    <row r="28" spans="1:11" x14ac:dyDescent="0.45">
      <c r="A28" s="148">
        <f>IF(③エントリー!E12="","",③エントリー!E12)</f>
        <v>3</v>
      </c>
      <c r="B28" s="148" t="str">
        <f>IF(③エントリー!F12="","",③エントリー!F12)</f>
        <v/>
      </c>
      <c r="C28" s="149"/>
      <c r="D28" s="183" t="str">
        <f>IF(③エントリー!G12="","",③エントリー!G12&amp;" "&amp;③エントリー!H12)&amp;IF(③エントリー!I12="",""," ("&amp;③エントリー!I12&amp;" "&amp;③エントリー!J12&amp;")")</f>
        <v>荒川 泰之 (あらかわ やすゆき)</v>
      </c>
      <c r="E28" s="184"/>
      <c r="F28" s="184"/>
      <c r="G28" s="149" t="str">
        <f>IF(③エントリー!K12="","",③エントリー!K12)&amp;IF(③エントリー!L12="","","・"&amp;③エントリー!L12&amp;"年")</f>
        <v>体育・3年</v>
      </c>
      <c r="H28" s="148">
        <f>IF(③エントリー!M12="","",③エントリー!M12)</f>
        <v>187</v>
      </c>
      <c r="I28" s="148">
        <f>IF(③エントリー!N12="","",③エントリー!N12)</f>
        <v>350</v>
      </c>
      <c r="J28" s="148" t="str">
        <f>IF(③エントリー!O12="","",③エントリー!O12)</f>
        <v>OH</v>
      </c>
      <c r="K28" s="149" t="str">
        <f>IF(③エントリー!P12="","",③エントリー!P12)&amp;IF(③エントリー!Q12="","","→"&amp;③エントリー!Q12)</f>
        <v>○○中→△△大附高</v>
      </c>
    </row>
    <row r="29" spans="1:11" x14ac:dyDescent="0.45">
      <c r="A29" s="148">
        <f>IF(③エントリー!E13="","",③エントリー!E13)</f>
        <v>4</v>
      </c>
      <c r="B29" s="148" t="str">
        <f>IF(③エントリー!F13="","",③エントリー!F13)</f>
        <v/>
      </c>
      <c r="C29" s="149"/>
      <c r="D29" s="183" t="str">
        <f>IF(③エントリー!G13="","",③エントリー!G13&amp;" "&amp;③エントリー!H13)&amp;IF(③エントリー!I13="",""," ("&amp;③エントリー!I13&amp;" "&amp;③エントリー!J13&amp;")")</f>
        <v>岡田 和宏 (おかだ かずひろ)</v>
      </c>
      <c r="E29" s="184"/>
      <c r="F29" s="184"/>
      <c r="G29" s="149" t="str">
        <f>IF(③エントリー!K13="","",③エントリー!K13)&amp;IF(③エントリー!L13="","","・"&amp;③エントリー!L13&amp;"年")</f>
        <v>経済・4年</v>
      </c>
      <c r="H29" s="148">
        <f>IF(③エントリー!M13="","",③エントリー!M13)</f>
        <v>171</v>
      </c>
      <c r="I29" s="148">
        <f>IF(③エントリー!N13="","",③エントリー!N13)</f>
        <v>305</v>
      </c>
      <c r="J29" s="148" t="str">
        <f>IF(③エントリー!O13="","",③エントリー!O13)</f>
        <v>RS</v>
      </c>
      <c r="K29" s="149" t="str">
        <f>IF(③エントリー!P13="","",③エントリー!P13)&amp;IF(③エントリー!Q13="","","→"&amp;③エントリー!Q13)</f>
        <v>○○学園中→△△商高</v>
      </c>
    </row>
    <row r="30" spans="1:11" x14ac:dyDescent="0.45">
      <c r="A30" s="148">
        <f>IF(③エントリー!E14="","",③エントリー!E14)</f>
        <v>5</v>
      </c>
      <c r="B30" s="148" t="str">
        <f>IF(③エントリー!F14="","",③エントリー!F14)</f>
        <v/>
      </c>
      <c r="C30" s="149"/>
      <c r="D30" s="183" t="str">
        <f>IF(③エントリー!G14="","",③エントリー!G14&amp;" "&amp;③エントリー!H14)&amp;IF(③エントリー!I14="",""," ("&amp;③エントリー!I14&amp;" "&amp;③エントリー!J14&amp;")")</f>
        <v>松山 智史 (まつやま さとし)</v>
      </c>
      <c r="E30" s="184"/>
      <c r="F30" s="184"/>
      <c r="G30" s="149" t="str">
        <f>IF(③エントリー!K14="","",③エントリー!K14)&amp;IF(③エントリー!L14="","","・"&amp;③エントリー!L14&amp;"年")</f>
        <v>スポーツ科・2年</v>
      </c>
      <c r="H30" s="148">
        <f>IF(③エントリー!M14="","",③エントリー!M14)</f>
        <v>178</v>
      </c>
      <c r="I30" s="148">
        <f>IF(③エントリー!N14="","",③エントリー!N14)</f>
        <v>330</v>
      </c>
      <c r="J30" s="148" t="str">
        <f>IF(③エントリー!O14="","",③エントリー!O14)</f>
        <v>OH</v>
      </c>
      <c r="K30" s="149" t="str">
        <f>IF(③エントリー!P14="","",③エントリー!P14)&amp;IF(③エントリー!Q14="","","→"&amp;③エントリー!Q14)</f>
        <v>○○中→△△高</v>
      </c>
    </row>
    <row r="31" spans="1:11" x14ac:dyDescent="0.45">
      <c r="A31" s="148">
        <f>IF(③エントリー!E15="","",③エントリー!E15)</f>
        <v>6</v>
      </c>
      <c r="B31" s="148" t="str">
        <f>IF(③エントリー!F15="","",③エントリー!F15)</f>
        <v/>
      </c>
      <c r="C31" s="149"/>
      <c r="D31" s="183" t="str">
        <f>IF(③エントリー!G15="","",③エントリー!G15&amp;" "&amp;③エントリー!H15)&amp;IF(③エントリー!I15="",""," ("&amp;③エントリー!I15&amp;" "&amp;③エントリー!J15&amp;")")</f>
        <v>勝本 浩介 (かつもと こうすけ)</v>
      </c>
      <c r="E31" s="184"/>
      <c r="F31" s="184"/>
      <c r="G31" s="149" t="str">
        <f>IF(③エントリー!K15="","",③エントリー!K15)&amp;IF(③エントリー!L15="","","・"&amp;③エントリー!L15&amp;"年")</f>
        <v>体育・4年</v>
      </c>
      <c r="H31" s="148">
        <f>IF(③エントリー!M15="","",③エントリー!M15)</f>
        <v>195</v>
      </c>
      <c r="I31" s="148">
        <f>IF(③エントリー!N15="","",③エントリー!N15)</f>
        <v>350</v>
      </c>
      <c r="J31" s="148" t="str">
        <f>IF(③エントリー!O15="","",③エントリー!O15)</f>
        <v>MB</v>
      </c>
      <c r="K31" s="149" t="str">
        <f>IF(③エントリー!P15="","",③エントリー!P15)&amp;IF(③エントリー!Q15="","","→"&amp;③エントリー!Q15)</f>
        <v>○○中→△△大付高</v>
      </c>
    </row>
    <row r="32" spans="1:11" x14ac:dyDescent="0.45">
      <c r="A32" s="148">
        <f>IF(③エントリー!E16="","",③エントリー!E16)</f>
        <v>7</v>
      </c>
      <c r="B32" s="148" t="str">
        <f>IF(③エントリー!F16="","",③エントリー!F16)</f>
        <v/>
      </c>
      <c r="C32" s="149"/>
      <c r="D32" s="183" t="str">
        <f>IF(③エントリー!G16="","",③エントリー!G16&amp;" "&amp;③エントリー!H16)&amp;IF(③エントリー!I16="",""," ("&amp;③エントリー!I16&amp;" "&amp;③エントリー!J16&amp;")")</f>
        <v>多賀 仁 (たが ひとし)</v>
      </c>
      <c r="E32" s="184"/>
      <c r="F32" s="184"/>
      <c r="G32" s="149" t="str">
        <f>IF(③エントリー!K16="","",③エントリー!K16)&amp;IF(③エントリー!L16="","","・"&amp;③エントリー!L16&amp;"年")</f>
        <v>経済・4年</v>
      </c>
      <c r="H32" s="148">
        <f>IF(③エントリー!M16="","",③エントリー!M16)</f>
        <v>189</v>
      </c>
      <c r="I32" s="148">
        <f>IF(③エントリー!N16="","",③エントリー!N16)</f>
        <v>338</v>
      </c>
      <c r="J32" s="148" t="str">
        <f>IF(③エントリー!O16="","",③エントリー!O16)</f>
        <v>OH</v>
      </c>
      <c r="K32" s="149" t="str">
        <f>IF(③エントリー!P16="","",③エントリー!P16)&amp;IF(③エントリー!Q16="","","→"&amp;③エントリー!Q16)</f>
        <v>○○中→△△高</v>
      </c>
    </row>
    <row r="33" spans="1:11" x14ac:dyDescent="0.45">
      <c r="A33" s="148">
        <f>IF(③エントリー!E17="","",③エントリー!E17)</f>
        <v>8</v>
      </c>
      <c r="B33" s="148" t="str">
        <f>IF(③エントリー!F17="","",③エントリー!F17)</f>
        <v/>
      </c>
      <c r="C33" s="149"/>
      <c r="D33" s="183" t="str">
        <f>IF(③エントリー!G17="","",③エントリー!G17&amp;" "&amp;③エントリー!H17)&amp;IF(③エントリー!I17="",""," ("&amp;③エントリー!I17&amp;" "&amp;③エントリー!J17&amp;")")</f>
        <v>高槻 芳久 (たかつき よしひさ)</v>
      </c>
      <c r="E33" s="184"/>
      <c r="F33" s="184"/>
      <c r="G33" s="149" t="str">
        <f>IF(③エントリー!K17="","",③エントリー!K17)&amp;IF(③エントリー!L17="","","・"&amp;③エントリー!L17&amp;"年")</f>
        <v>スポーツ科・3年</v>
      </c>
      <c r="H33" s="148">
        <f>IF(③エントリー!M17="","",③エントリー!M17)</f>
        <v>175</v>
      </c>
      <c r="I33" s="148">
        <f>IF(③エントリー!N17="","",③エントリー!N17)</f>
        <v>305</v>
      </c>
      <c r="J33" s="148" t="str">
        <f>IF(③エントリー!O17="","",③エントリー!O17)</f>
        <v>RS</v>
      </c>
      <c r="K33" s="149" t="str">
        <f>IF(③エントリー!P17="","",③エントリー!P17)&amp;IF(③エントリー!Q17="","","→"&amp;③エントリー!Q17)</f>
        <v>○○中→△△工高</v>
      </c>
    </row>
    <row r="34" spans="1:11" x14ac:dyDescent="0.45">
      <c r="A34" s="148">
        <f>IF(③エントリー!E18="","",③エントリー!E18)</f>
        <v>9</v>
      </c>
      <c r="B34" s="148" t="str">
        <f>IF(③エントリー!F18="","",③エントリー!F18)</f>
        <v/>
      </c>
      <c r="C34" s="149"/>
      <c r="D34" s="183" t="str">
        <f>IF(③エントリー!G18="","",③エントリー!G18&amp;" "&amp;③エントリー!H18)&amp;IF(③エントリー!I18="",""," ("&amp;③エントリー!I18&amp;" "&amp;③エントリー!J18&amp;")")</f>
        <v>宇佐美 僚 (うさみ りょう)</v>
      </c>
      <c r="E34" s="184"/>
      <c r="F34" s="184"/>
      <c r="G34" s="149" t="str">
        <f>IF(③エントリー!K18="","",③エントリー!K18)&amp;IF(③エントリー!L18="","","・"&amp;③エントリー!L18&amp;"年")</f>
        <v>体育・3年</v>
      </c>
      <c r="H34" s="148">
        <f>IF(③エントリー!M18="","",③エントリー!M18)</f>
        <v>172</v>
      </c>
      <c r="I34" s="148">
        <f>IF(③エントリー!N18="","",③エントリー!N18)</f>
        <v>310</v>
      </c>
      <c r="J34" s="148" t="str">
        <f>IF(③エントリー!O18="","",③エントリー!O18)</f>
        <v>RS</v>
      </c>
      <c r="K34" s="149" t="str">
        <f>IF(③エントリー!P18="","",③エントリー!P18)&amp;IF(③エントリー!Q18="","","→"&amp;③エントリー!Q18)</f>
        <v>○○中→△△高</v>
      </c>
    </row>
    <row r="35" spans="1:11" x14ac:dyDescent="0.45">
      <c r="A35" s="148">
        <f>IF(③エントリー!E19="","",③エントリー!E19)</f>
        <v>10</v>
      </c>
      <c r="B35" s="148" t="str">
        <f>IF(③エントリー!F19="","",③エントリー!F19)</f>
        <v/>
      </c>
      <c r="C35" s="149"/>
      <c r="D35" s="183" t="str">
        <f>IF(③エントリー!G19="","",③エントリー!G19&amp;" "&amp;③エントリー!H19)&amp;IF(③エントリー!I19="",""," ("&amp;③エントリー!I19&amp;" "&amp;③エントリー!J19&amp;")")</f>
        <v>藤田 直輝 (ふじた なおき)</v>
      </c>
      <c r="E35" s="184"/>
      <c r="F35" s="184"/>
      <c r="G35" s="149" t="str">
        <f>IF(③エントリー!K19="","",③エントリー!K19)&amp;IF(③エントリー!L19="","","・"&amp;③エントリー!L19&amp;"年")</f>
        <v>体育・2年</v>
      </c>
      <c r="H35" s="148">
        <f>IF(③エントリー!M19="","",③エントリー!M19)</f>
        <v>186</v>
      </c>
      <c r="I35" s="148">
        <f>IF(③エントリー!N19="","",③エントリー!N19)</f>
        <v>345</v>
      </c>
      <c r="J35" s="148" t="str">
        <f>IF(③エントリー!O19="","",③エントリー!O19)</f>
        <v>OH</v>
      </c>
      <c r="K35" s="149" t="str">
        <f>IF(③エントリー!P19="","",③エントリー!P19)&amp;IF(③エントリー!Q19="","","→"&amp;③エントリー!Q19)</f>
        <v>○○中→△△大三高</v>
      </c>
    </row>
    <row r="36" spans="1:11" x14ac:dyDescent="0.45">
      <c r="A36" s="148">
        <f>IF(③エントリー!E20="","",③エントリー!E20)</f>
        <v>11</v>
      </c>
      <c r="B36" s="148" t="str">
        <f>IF(③エントリー!F20="","",③エントリー!F20)</f>
        <v/>
      </c>
      <c r="C36" s="149"/>
      <c r="D36" s="183" t="str">
        <f>IF(③エントリー!G20="","",③エントリー!G20&amp;" "&amp;③エントリー!H20)&amp;IF(③エントリー!I20="",""," ("&amp;③エントリー!I20&amp;" "&amp;③エントリー!J20&amp;")")</f>
        <v>原 琢磨 (はら たくま)</v>
      </c>
      <c r="E36" s="184"/>
      <c r="F36" s="184"/>
      <c r="G36" s="149" t="str">
        <f>IF(③エントリー!K20="","",③エントリー!K20)&amp;IF(③エントリー!L20="","","・"&amp;③エントリー!L20&amp;"年")</f>
        <v>スポーツ科・3年</v>
      </c>
      <c r="H36" s="148">
        <f>IF(③エントリー!M20="","",③エントリー!M20)</f>
        <v>180</v>
      </c>
      <c r="I36" s="148">
        <f>IF(③エントリー!N20="","",③エントリー!N20)</f>
        <v>320</v>
      </c>
      <c r="J36" s="148" t="str">
        <f>IF(③エントリー!O20="","",③エントリー!O20)</f>
        <v>S</v>
      </c>
      <c r="K36" s="149" t="str">
        <f>IF(③エントリー!P20="","",③エントリー!P20)&amp;IF(③エントリー!Q20="","","→"&amp;③エントリー!Q20)</f>
        <v>○○中→△△高</v>
      </c>
    </row>
    <row r="37" spans="1:11" x14ac:dyDescent="0.45">
      <c r="A37" s="148">
        <f>IF(③エントリー!E21="","",③エントリー!E21)</f>
        <v>12</v>
      </c>
      <c r="B37" s="148" t="str">
        <f>IF(③エントリー!F21="","",③エントリー!F21)</f>
        <v/>
      </c>
      <c r="C37" s="149"/>
      <c r="D37" s="183" t="str">
        <f>IF(③エントリー!G21="","",③エントリー!G21&amp;" "&amp;③エントリー!H21)&amp;IF(③エントリー!I21="",""," ("&amp;③エントリー!I21&amp;" "&amp;③エントリー!J21&amp;")")</f>
        <v>川上 正樹 (かわかみ まさき)</v>
      </c>
      <c r="E37" s="184"/>
      <c r="F37" s="184"/>
      <c r="G37" s="149" t="str">
        <f>IF(③エントリー!K21="","",③エントリー!K21)&amp;IF(③エントリー!L21="","","・"&amp;③エントリー!L21&amp;"年")</f>
        <v>体育・4年</v>
      </c>
      <c r="H37" s="148">
        <f>IF(③エントリー!M21="","",③エントリー!M21)</f>
        <v>182</v>
      </c>
      <c r="I37" s="148">
        <f>IF(③エントリー!N21="","",③エントリー!N21)</f>
        <v>323</v>
      </c>
      <c r="J37" s="148" t="str">
        <f>IF(③エントリー!O21="","",③エントリー!O21)</f>
        <v>S</v>
      </c>
      <c r="K37" s="149" t="str">
        <f>IF(③エントリー!P21="","",③エントリー!P21)&amp;IF(③エントリー!Q21="","","→"&amp;③エントリー!Q21)</f>
        <v>○○中→△△大××高</v>
      </c>
    </row>
    <row r="38" spans="1:11" x14ac:dyDescent="0.45">
      <c r="A38" s="148">
        <f>IF(③エントリー!E22="","",③エントリー!E22)</f>
        <v>13</v>
      </c>
      <c r="B38" s="148" t="str">
        <f>IF(③エントリー!F22="","",③エントリー!F22)</f>
        <v/>
      </c>
      <c r="C38" s="149"/>
      <c r="D38" s="183" t="str">
        <f>IF(③エントリー!G22="","",③エントリー!G22&amp;" "&amp;③エントリー!H22)&amp;IF(③エントリー!I22="",""," ("&amp;③エントリー!I22&amp;" "&amp;③エントリー!J22&amp;")")</f>
        <v>桜井 大輔 (さくらい だいすけ)</v>
      </c>
      <c r="E38" s="184"/>
      <c r="F38" s="184"/>
      <c r="G38" s="149" t="str">
        <f>IF(③エントリー!K22="","",③エントリー!K22)&amp;IF(③エントリー!L22="","","・"&amp;③エントリー!L22&amp;"年")</f>
        <v>経済・3年</v>
      </c>
      <c r="H38" s="148">
        <f>IF(③エントリー!M22="","",③エントリー!M22)</f>
        <v>210</v>
      </c>
      <c r="I38" s="148">
        <f>IF(③エントリー!N22="","",③エントリー!N22)</f>
        <v>350</v>
      </c>
      <c r="J38" s="148" t="str">
        <f>IF(③エントリー!O22="","",③エントリー!O22)</f>
        <v>OH</v>
      </c>
      <c r="K38" s="149" t="str">
        <f>IF(③エントリー!P22="","",③エントリー!P22)&amp;IF(③エントリー!Q22="","","→"&amp;③エントリー!Q22)</f>
        <v>○○中→△△高</v>
      </c>
    </row>
    <row r="39" spans="1:11" x14ac:dyDescent="0.45">
      <c r="A39" s="148">
        <f>IF(③エントリー!E23="","",③エントリー!E23)</f>
        <v>14</v>
      </c>
      <c r="B39" s="148" t="str">
        <f>IF(③エントリー!F23="","",③エントリー!F23)</f>
        <v/>
      </c>
      <c r="C39" s="149"/>
      <c r="D39" s="183" t="str">
        <f>IF(③エントリー!G23="","",③エントリー!G23&amp;" "&amp;③エントリー!H23)&amp;IF(③エントリー!I23="",""," ("&amp;③エントリー!I23&amp;" "&amp;③エントリー!J23&amp;")")</f>
        <v>沖田 宏明 (おきた ひろあき)</v>
      </c>
      <c r="E39" s="184"/>
      <c r="F39" s="184"/>
      <c r="G39" s="149" t="str">
        <f>IF(③エントリー!K23="","",③エントリー!K23)&amp;IF(③エントリー!L23="","","・"&amp;③エントリー!L23&amp;"年")</f>
        <v>スポーツ科・2年</v>
      </c>
      <c r="H39" s="148">
        <f>IF(③エントリー!M23="","",③エントリー!M23)</f>
        <v>168</v>
      </c>
      <c r="I39" s="148">
        <f>IF(③エントリー!N23="","",③エントリー!N23)</f>
        <v>280</v>
      </c>
      <c r="J39" s="148" t="str">
        <f>IF(③エントリー!O23="","",③エントリー!O23)</f>
        <v>L</v>
      </c>
      <c r="K39" s="149" t="str">
        <f>IF(③エントリー!P23="","",③エントリー!P23)&amp;IF(③エントリー!Q23="","","→"&amp;③エントリー!Q23)</f>
        <v>○○中→△△高</v>
      </c>
    </row>
    <row r="40" spans="1:11" x14ac:dyDescent="0.45">
      <c r="A40" s="148">
        <f>IF(③エントリー!E24="","",③エントリー!E24)</f>
        <v>15</v>
      </c>
      <c r="B40" s="148" t="str">
        <f>IF(③エントリー!F24="","",③エントリー!F24)</f>
        <v/>
      </c>
      <c r="C40" s="149"/>
      <c r="D40" s="183" t="str">
        <f>IF(③エントリー!G24="","",③エントリー!G24&amp;" "&amp;③エントリー!H24)&amp;IF(③エントリー!I24="",""," ("&amp;③エントリー!I24&amp;" "&amp;③エントリー!J24&amp;")")</f>
        <v>西村 裕司 (にしむら ゆうじ)</v>
      </c>
      <c r="E40" s="184"/>
      <c r="F40" s="184"/>
      <c r="G40" s="149" t="str">
        <f>IF(③エントリー!K24="","",③エントリー!K24)&amp;IF(③エントリー!L24="","","・"&amp;③エントリー!L24&amp;"年")</f>
        <v>体育・2年</v>
      </c>
      <c r="H40" s="148">
        <f>IF(③エントリー!M24="","",③エントリー!M24)</f>
        <v>166</v>
      </c>
      <c r="I40" s="148">
        <f>IF(③エントリー!N24="","",③エントリー!N24)</f>
        <v>290</v>
      </c>
      <c r="J40" s="148" t="str">
        <f>IF(③エントリー!O24="","",③エントリー!O24)</f>
        <v>RS</v>
      </c>
      <c r="K40" s="149" t="str">
        <f>IF(③エントリー!P24="","",③エントリー!P24)&amp;IF(③エントリー!Q24="","","→"&amp;③エントリー!Q24)</f>
        <v>○○中→△△高</v>
      </c>
    </row>
    <row r="41" spans="1:11" x14ac:dyDescent="0.45">
      <c r="A41" s="148">
        <f>IF(③エントリー!E25="","",③エントリー!E25)</f>
        <v>16</v>
      </c>
      <c r="B41" s="148" t="str">
        <f>IF(③エントリー!F25="","",③エントリー!F25)</f>
        <v/>
      </c>
      <c r="C41" s="149"/>
      <c r="D41" s="183" t="str">
        <f>IF(③エントリー!G25="","",③エントリー!G25&amp;" "&amp;③エントリー!H25)&amp;IF(③エントリー!I25="",""," ("&amp;③エントリー!I25&amp;" "&amp;③エントリー!J25&amp;")")</f>
        <v>伊藤 圭祐 (いとう けいすけ)</v>
      </c>
      <c r="E41" s="184"/>
      <c r="F41" s="184"/>
      <c r="G41" s="149" t="str">
        <f>IF(③エントリー!K25="","",③エントリー!K25)&amp;IF(③エントリー!L25="","","・"&amp;③エントリー!L25&amp;"年")</f>
        <v>体育・1年</v>
      </c>
      <c r="H41" s="148">
        <f>IF(③エントリー!M25="","",③エントリー!M25)</f>
        <v>190</v>
      </c>
      <c r="I41" s="148">
        <f>IF(③エントリー!N25="","",③エントリー!N25)</f>
        <v>333</v>
      </c>
      <c r="J41" s="148" t="str">
        <f>IF(③エントリー!O25="","",③エントリー!O25)</f>
        <v>MB</v>
      </c>
      <c r="K41" s="149" t="str">
        <f>IF(③エントリー!P25="","",③エントリー!P25)&amp;IF(③エントリー!Q25="","","→"&amp;③エントリー!Q25)</f>
        <v>○○中→△△高</v>
      </c>
    </row>
    <row r="42" spans="1:11" x14ac:dyDescent="0.45">
      <c r="A42" s="148">
        <f>IF(③エントリー!E26="","",③エントリー!E26)</f>
        <v>17</v>
      </c>
      <c r="B42" s="148" t="str">
        <f>IF(③エントリー!F26="","",③エントリー!F26)</f>
        <v/>
      </c>
      <c r="C42" s="149"/>
      <c r="D42" s="183" t="str">
        <f>IF(③エントリー!G26="","",③エントリー!G26&amp;" "&amp;③エントリー!H26)&amp;IF(③エントリー!I26="",""," ("&amp;③エントリー!I26&amp;" "&amp;③エントリー!J26&amp;")")</f>
        <v>高田 修平 (たかだ しゅうへい)</v>
      </c>
      <c r="E42" s="184"/>
      <c r="F42" s="184"/>
      <c r="G42" s="149" t="str">
        <f>IF(③エントリー!K26="","",③エントリー!K26)&amp;IF(③エントリー!L26="","","・"&amp;③エントリー!L26&amp;"年")</f>
        <v>体育・1年</v>
      </c>
      <c r="H42" s="148">
        <f>IF(③エントリー!M26="","",③エントリー!M26)</f>
        <v>190</v>
      </c>
      <c r="I42" s="148">
        <f>IF(③エントリー!N26="","",③エントリー!N26)</f>
        <v>332</v>
      </c>
      <c r="J42" s="148" t="str">
        <f>IF(③エントリー!O26="","",③エントリー!O26)</f>
        <v>MB</v>
      </c>
      <c r="K42" s="149" t="str">
        <f>IF(③エントリー!P26="","",③エントリー!P26)&amp;IF(③エントリー!Q26="","","→"&amp;③エントリー!Q26)</f>
        <v>○○中→△△高</v>
      </c>
    </row>
    <row r="43" spans="1:11" x14ac:dyDescent="0.45">
      <c r="A43" s="148">
        <f>IF(③エントリー!E27="","",③エントリー!E27)</f>
        <v>18</v>
      </c>
      <c r="B43" s="148" t="str">
        <f>IF(③エントリー!F27="","",③エントリー!F27)</f>
        <v/>
      </c>
      <c r="C43" s="149"/>
      <c r="D43" s="183" t="str">
        <f>IF(③エントリー!G27="","",③エントリー!G27&amp;" "&amp;③エントリー!H27)&amp;IF(③エントリー!I27="",""," ("&amp;③エントリー!I27&amp;" "&amp;③エントリー!J27&amp;")")</f>
        <v>遠藤 哲生 (えんどう てつお)</v>
      </c>
      <c r="E43" s="184"/>
      <c r="F43" s="184"/>
      <c r="G43" s="149" t="str">
        <f>IF(③エントリー!K27="","",③エントリー!K27)&amp;IF(③エントリー!L27="","","・"&amp;③エントリー!L27&amp;"年")</f>
        <v>経済・1年</v>
      </c>
      <c r="H43" s="148">
        <f>IF(③エントリー!M27="","",③エントリー!M27)</f>
        <v>180</v>
      </c>
      <c r="I43" s="148">
        <f>IF(③エントリー!N27="","",③エントリー!N27)</f>
        <v>315</v>
      </c>
      <c r="J43" s="148" t="str">
        <f>IF(③エントリー!O27="","",③エントリー!O27)</f>
        <v>RS</v>
      </c>
      <c r="K43" s="149" t="str">
        <f>IF(③エントリー!P27="","",③エントリー!P27)&amp;IF(③エントリー!Q27="","","→"&amp;③エントリー!Q27)</f>
        <v>○○中→△△高</v>
      </c>
    </row>
    <row r="44" spans="1:11" x14ac:dyDescent="0.45">
      <c r="A44" s="148" t="str">
        <f>IF(③エントリー!E28="","",③エントリー!E28)</f>
        <v/>
      </c>
      <c r="B44" s="148" t="str">
        <f>IF(③エントリー!F28="","",③エントリー!F28)</f>
        <v/>
      </c>
      <c r="C44" s="149"/>
      <c r="D44" s="183" t="str">
        <f>IF(③エントリー!G28="","",③エントリー!G28&amp;" "&amp;③エントリー!H28)&amp;IF(③エントリー!I28="",""," ("&amp;③エントリー!I28&amp;" "&amp;③エントリー!J28&amp;")")</f>
        <v>山本 香織 (やまもと かおり)</v>
      </c>
      <c r="E44" s="184"/>
      <c r="F44" s="184"/>
      <c r="G44" s="149" t="str">
        <f>IF(③エントリー!K28="","",③エントリー!K28)&amp;IF(③エントリー!L28="","","・"&amp;③エントリー!L28&amp;"年")</f>
        <v>体育・3年</v>
      </c>
      <c r="H44" s="148">
        <f>IF(③エントリー!M28="","",③エントリー!M28)</f>
        <v>155</v>
      </c>
      <c r="I44" s="148" t="str">
        <f>IF(③エントリー!N28="","",③エントリー!N28)</f>
        <v/>
      </c>
      <c r="J44" s="148" t="str">
        <f>IF(③エントリー!O28="","",③エントリー!O28)</f>
        <v>TS</v>
      </c>
      <c r="K44" s="149" t="str">
        <f>IF(③エントリー!P28="","",③エントリー!P28)&amp;IF(③エントリー!Q28="","","→"&amp;③エントリー!Q28)</f>
        <v>○○中→△△女高</v>
      </c>
    </row>
    <row r="45" spans="1:11" x14ac:dyDescent="0.45">
      <c r="A45" s="148" t="str">
        <f>IF(③エントリー!E29="","",③エントリー!E29)</f>
        <v/>
      </c>
      <c r="B45" s="148" t="str">
        <f>IF(③エントリー!F29="","",③エントリー!F29)</f>
        <v/>
      </c>
      <c r="C45" s="149"/>
      <c r="D45" s="183" t="str">
        <f>IF(③エントリー!G29="","",③エントリー!G29&amp;" "&amp;③エントリー!H29)&amp;IF(③エントリー!I29="",""," ("&amp;③エントリー!I29&amp;" "&amp;③エントリー!J29&amp;")")</f>
        <v/>
      </c>
      <c r="E45" s="184"/>
      <c r="F45" s="184"/>
      <c r="G45" s="149" t="str">
        <f>IF(③エントリー!K29="","",③エントリー!K29)&amp;IF(③エントリー!L29="","","・"&amp;③エントリー!L29&amp;"年")</f>
        <v/>
      </c>
      <c r="H45" s="148" t="str">
        <f>IF(③エントリー!M29="","",③エントリー!M29)</f>
        <v/>
      </c>
      <c r="I45" s="148" t="str">
        <f>IF(③エントリー!N29="","",③エントリー!N29)</f>
        <v/>
      </c>
      <c r="J45" s="148" t="str">
        <f>IF(③エントリー!O29="","",③エントリー!O29)</f>
        <v/>
      </c>
      <c r="K45" s="149" t="str">
        <f>IF(③エントリー!P29="","",③エントリー!P29)&amp;IF(③エントリー!Q29="","","→"&amp;③エントリー!Q29)</f>
        <v/>
      </c>
    </row>
    <row r="46" spans="1:11" x14ac:dyDescent="0.45">
      <c r="A46" s="148" t="str">
        <f>IF(③エントリー!E30="","",③エントリー!E30)</f>
        <v/>
      </c>
      <c r="B46" s="148" t="str">
        <f>IF(③エントリー!F30="","",③エントリー!F30)</f>
        <v/>
      </c>
      <c r="C46" s="149"/>
      <c r="D46" s="183" t="str">
        <f>IF(③エントリー!G30="","",③エントリー!G30&amp;" "&amp;③エントリー!H30)&amp;IF(③エントリー!I30="",""," ("&amp;③エントリー!I30&amp;" "&amp;③エントリー!J30&amp;")")</f>
        <v/>
      </c>
      <c r="E46" s="184"/>
      <c r="F46" s="184"/>
      <c r="G46" s="149" t="str">
        <f>IF(③エントリー!K30="","",③エントリー!K30)&amp;IF(③エントリー!L30="","","・"&amp;③エントリー!L30&amp;"年")</f>
        <v/>
      </c>
      <c r="H46" s="148" t="str">
        <f>IF(③エントリー!M30="","",③エントリー!M30)</f>
        <v/>
      </c>
      <c r="I46" s="148" t="str">
        <f>IF(③エントリー!N30="","",③エントリー!N30)</f>
        <v/>
      </c>
      <c r="J46" s="148" t="str">
        <f>IF(③エントリー!O30="","",③エントリー!O30)</f>
        <v/>
      </c>
      <c r="K46" s="149" t="str">
        <f>IF(③エントリー!P30="","",③エントリー!P30)&amp;IF(③エントリー!Q30="","","→"&amp;③エントリー!Q30)</f>
        <v/>
      </c>
    </row>
    <row r="47" spans="1:11" x14ac:dyDescent="0.45">
      <c r="A47" s="148" t="str">
        <f>IF(③エントリー!E31="","",③エントリー!E31)</f>
        <v/>
      </c>
      <c r="B47" s="148" t="str">
        <f>IF(③エントリー!F31="","",③エントリー!F31)</f>
        <v/>
      </c>
      <c r="C47" s="149"/>
      <c r="D47" s="183" t="str">
        <f>IF(③エントリー!G31="","",③エントリー!G31&amp;" "&amp;③エントリー!H31)&amp;IF(③エントリー!I31="",""," ("&amp;③エントリー!I31&amp;" "&amp;③エントリー!J31&amp;")")</f>
        <v/>
      </c>
      <c r="E47" s="184"/>
      <c r="F47" s="184"/>
      <c r="G47" s="149" t="str">
        <f>IF(③エントリー!K31="","",③エントリー!K31)&amp;IF(③エントリー!L31="","","・"&amp;③エントリー!L31&amp;"年")</f>
        <v/>
      </c>
      <c r="H47" s="148" t="str">
        <f>IF(③エントリー!M31="","",③エントリー!M31)</f>
        <v/>
      </c>
      <c r="I47" s="148" t="str">
        <f>IF(③エントリー!N31="","",③エントリー!N31)</f>
        <v/>
      </c>
      <c r="J47" s="148" t="str">
        <f>IF(③エントリー!O31="","",③エントリー!O31)</f>
        <v/>
      </c>
      <c r="K47" s="149" t="str">
        <f>IF(③エントリー!P31="","",③エントリー!P31)&amp;IF(③エントリー!Q31="","","→"&amp;③エントリー!Q31)</f>
        <v/>
      </c>
    </row>
    <row r="48" spans="1:11" x14ac:dyDescent="0.45">
      <c r="A48" s="148" t="str">
        <f>IF(③エントリー!E32="","",③エントリー!E32)</f>
        <v/>
      </c>
      <c r="B48" s="148" t="str">
        <f>IF(③エントリー!F32="","",③エントリー!F32)</f>
        <v/>
      </c>
      <c r="C48" s="149"/>
      <c r="D48" s="183" t="str">
        <f>IF(③エントリー!G32="","",③エントリー!G32&amp;" "&amp;③エントリー!H32)&amp;IF(③エントリー!I32="",""," ("&amp;③エントリー!I32&amp;" "&amp;③エントリー!J32&amp;")")</f>
        <v/>
      </c>
      <c r="E48" s="184"/>
      <c r="F48" s="184"/>
      <c r="G48" s="149" t="str">
        <f>IF(③エントリー!K32="","",③エントリー!K32)&amp;IF(③エントリー!L32="","","・"&amp;③エントリー!L32&amp;"年")</f>
        <v/>
      </c>
      <c r="H48" s="148" t="str">
        <f>IF(③エントリー!M32="","",③エントリー!M32)</f>
        <v/>
      </c>
      <c r="I48" s="148" t="str">
        <f>IF(③エントリー!N32="","",③エントリー!N32)</f>
        <v/>
      </c>
      <c r="J48" s="148" t="str">
        <f>IF(③エントリー!O32="","",③エントリー!O32)</f>
        <v/>
      </c>
      <c r="K48" s="149" t="str">
        <f>IF(③エントリー!P32="","",③エントリー!P32)&amp;IF(③エントリー!Q32="","","→"&amp;③エントリー!Q32)</f>
        <v/>
      </c>
    </row>
    <row r="49" spans="1:11" x14ac:dyDescent="0.45">
      <c r="A49" s="148" t="str">
        <f>IF(③エントリー!E33="","",③エントリー!E33)</f>
        <v/>
      </c>
      <c r="B49" s="148" t="str">
        <f>IF(③エントリー!F33="","",③エントリー!F33)</f>
        <v/>
      </c>
      <c r="C49" s="149"/>
      <c r="D49" s="183" t="str">
        <f>IF(③エントリー!G33="","",③エントリー!G33&amp;" "&amp;③エントリー!H33)&amp;IF(③エントリー!I33="",""," ("&amp;③エントリー!I33&amp;" "&amp;③エントリー!J33&amp;")")</f>
        <v/>
      </c>
      <c r="E49" s="184"/>
      <c r="F49" s="184"/>
      <c r="G49" s="149" t="str">
        <f>IF(③エントリー!K33="","",③エントリー!K33)&amp;IF(③エントリー!L33="","","・"&amp;③エントリー!L33&amp;"年")</f>
        <v/>
      </c>
      <c r="H49" s="148" t="str">
        <f>IF(③エントリー!M33="","",③エントリー!M33)</f>
        <v/>
      </c>
      <c r="I49" s="148" t="str">
        <f>IF(③エントリー!N33="","",③エントリー!N33)</f>
        <v/>
      </c>
      <c r="J49" s="148" t="str">
        <f>IF(③エントリー!O33="","",③エントリー!O33)</f>
        <v/>
      </c>
      <c r="K49" s="149" t="str">
        <f>IF(③エントリー!P33="","",③エントリー!P33)&amp;IF(③エントリー!Q33="","","→"&amp;③エントリー!Q33)</f>
        <v/>
      </c>
    </row>
    <row r="50" spans="1:11" x14ac:dyDescent="0.45">
      <c r="A50" s="148" t="str">
        <f>IF(③エントリー!E34="","",③エントリー!E34)</f>
        <v/>
      </c>
      <c r="B50" s="148" t="str">
        <f>IF(③エントリー!F34="","",③エントリー!F34)</f>
        <v/>
      </c>
      <c r="C50" s="149"/>
      <c r="D50" s="183" t="str">
        <f>IF(③エントリー!G34="","",③エントリー!G34&amp;" "&amp;③エントリー!H34)&amp;IF(③エントリー!I34="",""," ("&amp;③エントリー!I34&amp;" "&amp;③エントリー!J34&amp;")")</f>
        <v/>
      </c>
      <c r="E50" s="184"/>
      <c r="F50" s="184"/>
      <c r="G50" s="149" t="str">
        <f>IF(③エントリー!K34="","",③エントリー!K34)&amp;IF(③エントリー!L34="","","・"&amp;③エントリー!L34&amp;"年")</f>
        <v/>
      </c>
      <c r="H50" s="148" t="str">
        <f>IF(③エントリー!M34="","",③エントリー!M34)</f>
        <v/>
      </c>
      <c r="I50" s="148" t="str">
        <f>IF(③エントリー!N34="","",③エントリー!N34)</f>
        <v/>
      </c>
      <c r="J50" s="148" t="str">
        <f>IF(③エントリー!O34="","",③エントリー!O34)</f>
        <v/>
      </c>
      <c r="K50" s="149" t="str">
        <f>IF(③エントリー!P34="","",③エントリー!P34)&amp;IF(③エントリー!Q34="","","→"&amp;③エントリー!Q34)</f>
        <v/>
      </c>
    </row>
    <row r="51" spans="1:11" x14ac:dyDescent="0.45">
      <c r="A51" s="148" t="str">
        <f>IF(③エントリー!E35="","",③エントリー!E35)</f>
        <v/>
      </c>
      <c r="B51" s="148" t="str">
        <f>IF(③エントリー!F35="","",③エントリー!F35)</f>
        <v/>
      </c>
      <c r="C51" s="149"/>
      <c r="D51" s="183" t="str">
        <f>IF(③エントリー!G35="","",③エントリー!G35&amp;" "&amp;③エントリー!H35)&amp;IF(③エントリー!I35="",""," ("&amp;③エントリー!I35&amp;" "&amp;③エントリー!J35&amp;")")</f>
        <v/>
      </c>
      <c r="E51" s="184"/>
      <c r="F51" s="184"/>
      <c r="G51" s="149" t="str">
        <f>IF(③エントリー!K35="","",③エントリー!K35)&amp;IF(③エントリー!L35="","","・"&amp;③エントリー!L35&amp;"年")</f>
        <v/>
      </c>
      <c r="H51" s="148" t="str">
        <f>IF(③エントリー!M35="","",③エントリー!M35)</f>
        <v/>
      </c>
      <c r="I51" s="148" t="str">
        <f>IF(③エントリー!N35="","",③エントリー!N35)</f>
        <v/>
      </c>
      <c r="J51" s="148" t="str">
        <f>IF(③エントリー!O35="","",③エントリー!O35)</f>
        <v/>
      </c>
      <c r="K51" s="149" t="str">
        <f>IF(③エントリー!P35="","",③エントリー!P35)&amp;IF(③エントリー!Q35="","","→"&amp;③エントリー!Q35)</f>
        <v/>
      </c>
    </row>
    <row r="52" spans="1:11" x14ac:dyDescent="0.45">
      <c r="A52" s="148" t="str">
        <f>IF(③エントリー!E36="","",③エントリー!E36)</f>
        <v/>
      </c>
      <c r="B52" s="148" t="str">
        <f>IF(③エントリー!F36="","",③エントリー!F36)</f>
        <v/>
      </c>
      <c r="C52" s="149"/>
      <c r="D52" s="183" t="str">
        <f>IF(③エントリー!G36="","",③エントリー!G36&amp;" "&amp;③エントリー!H36)&amp;IF(③エントリー!I36="",""," ("&amp;③エントリー!I36&amp;" "&amp;③エントリー!J36&amp;")")</f>
        <v/>
      </c>
      <c r="E52" s="184"/>
      <c r="F52" s="184"/>
      <c r="G52" s="149" t="str">
        <f>IF(③エントリー!K36="","",③エントリー!K36)&amp;IF(③エントリー!L36="","","・"&amp;③エントリー!L36&amp;"年")</f>
        <v/>
      </c>
      <c r="H52" s="148" t="str">
        <f>IF(③エントリー!M36="","",③エントリー!M36)</f>
        <v/>
      </c>
      <c r="I52" s="148" t="str">
        <f>IF(③エントリー!N36="","",③エントリー!N36)</f>
        <v/>
      </c>
      <c r="J52" s="148" t="str">
        <f>IF(③エントリー!O36="","",③エントリー!O36)</f>
        <v/>
      </c>
      <c r="K52" s="149" t="str">
        <f>IF(③エントリー!P36="","",③エントリー!P36)&amp;IF(③エントリー!Q36="","","→"&amp;③エントリー!Q36)</f>
        <v/>
      </c>
    </row>
    <row r="53" spans="1:11" x14ac:dyDescent="0.45">
      <c r="A53" s="148" t="str">
        <f>IF(③エントリー!E37="","",③エントリー!E37)</f>
        <v/>
      </c>
      <c r="B53" s="148" t="str">
        <f>IF(③エントリー!F37="","",③エントリー!F37)</f>
        <v/>
      </c>
      <c r="C53" s="149"/>
      <c r="D53" s="183" t="str">
        <f>IF(③エントリー!G37="","",③エントリー!G37&amp;" "&amp;③エントリー!H37)&amp;IF(③エントリー!I37="",""," ("&amp;③エントリー!I37&amp;" "&amp;③エントリー!J37&amp;")")</f>
        <v/>
      </c>
      <c r="E53" s="184"/>
      <c r="F53" s="184"/>
      <c r="G53" s="149" t="str">
        <f>IF(③エントリー!K37="","",③エントリー!K37)&amp;IF(③エントリー!L37="","","・"&amp;③エントリー!L37&amp;"年")</f>
        <v/>
      </c>
      <c r="H53" s="148" t="str">
        <f>IF(③エントリー!M37="","",③エントリー!M37)</f>
        <v/>
      </c>
      <c r="I53" s="148" t="str">
        <f>IF(③エントリー!N37="","",③エントリー!N37)</f>
        <v/>
      </c>
      <c r="J53" s="148" t="str">
        <f>IF(③エントリー!O37="","",③エントリー!O37)</f>
        <v/>
      </c>
      <c r="K53" s="149" t="str">
        <f>IF(③エントリー!P37="","",③エントリー!P37)&amp;IF(③エントリー!Q37="","","→"&amp;③エントリー!Q37)</f>
        <v/>
      </c>
    </row>
    <row r="54" spans="1:11" x14ac:dyDescent="0.45">
      <c r="A54" s="148" t="str">
        <f>IF(③エントリー!E38="","",③エントリー!E38)</f>
        <v/>
      </c>
      <c r="B54" s="148" t="str">
        <f>IF(③エントリー!F38="","",③エントリー!F38)</f>
        <v/>
      </c>
      <c r="C54" s="149"/>
      <c r="D54" s="183" t="str">
        <f>IF(③エントリー!G38="","",③エントリー!G38&amp;" "&amp;③エントリー!H38)&amp;IF(③エントリー!I38="",""," ("&amp;③エントリー!I38&amp;" "&amp;③エントリー!J38&amp;")")</f>
        <v/>
      </c>
      <c r="E54" s="184"/>
      <c r="F54" s="184"/>
      <c r="G54" s="149" t="str">
        <f>IF(③エントリー!K38="","",③エントリー!K38)&amp;IF(③エントリー!L38="","","・"&amp;③エントリー!L38&amp;"年")</f>
        <v/>
      </c>
      <c r="H54" s="148" t="str">
        <f>IF(③エントリー!M38="","",③エントリー!M38)</f>
        <v/>
      </c>
      <c r="I54" s="148" t="str">
        <f>IF(③エントリー!N38="","",③エントリー!N38)</f>
        <v/>
      </c>
      <c r="J54" s="148" t="str">
        <f>IF(③エントリー!O38="","",③エントリー!O38)</f>
        <v/>
      </c>
      <c r="K54" s="149" t="str">
        <f>IF(③エントリー!P38="","",③エントリー!P38)&amp;IF(③エントリー!Q38="","","→"&amp;③エントリー!Q38)</f>
        <v/>
      </c>
    </row>
    <row r="55" spans="1:11" x14ac:dyDescent="0.45">
      <c r="A55" s="148" t="str">
        <f>IF(③エントリー!E39="","",③エントリー!E39)</f>
        <v/>
      </c>
      <c r="B55" s="148" t="str">
        <f>IF(③エントリー!F39="","",③エントリー!F39)</f>
        <v/>
      </c>
      <c r="C55" s="149"/>
      <c r="D55" s="183" t="str">
        <f>IF(③エントリー!G39="","",③エントリー!G39&amp;" "&amp;③エントリー!H39)&amp;IF(③エントリー!I39="",""," ("&amp;③エントリー!I39&amp;" "&amp;③エントリー!J39&amp;")")</f>
        <v/>
      </c>
      <c r="E55" s="184"/>
      <c r="F55" s="184"/>
      <c r="G55" s="149" t="str">
        <f>IF(③エントリー!K39="","",③エントリー!K39)&amp;IF(③エントリー!L39="","","・"&amp;③エントリー!L39&amp;"年")</f>
        <v/>
      </c>
      <c r="H55" s="148" t="str">
        <f>IF(③エントリー!M39="","",③エントリー!M39)</f>
        <v/>
      </c>
      <c r="I55" s="148" t="str">
        <f>IF(③エントリー!N39="","",③エントリー!N39)</f>
        <v/>
      </c>
      <c r="J55" s="148" t="str">
        <f>IF(③エントリー!O39="","",③エントリー!O39)</f>
        <v/>
      </c>
      <c r="K55" s="149" t="str">
        <f>IF(③エントリー!P39="","",③エントリー!P39)&amp;IF(③エントリー!Q39="","","→"&amp;③エントリー!Q39)</f>
        <v/>
      </c>
    </row>
    <row r="56" spans="1:11" x14ac:dyDescent="0.45">
      <c r="A56" s="148" t="str">
        <f>IF(③エントリー!E40="","",③エントリー!E40)</f>
        <v/>
      </c>
      <c r="B56" s="148" t="str">
        <f>IF(③エントリー!F40="","",③エントリー!F40)</f>
        <v/>
      </c>
      <c r="C56" s="149"/>
      <c r="D56" s="183" t="str">
        <f>IF(③エントリー!G40="","",③エントリー!G40&amp;" "&amp;③エントリー!H40)&amp;IF(③エントリー!I40="",""," ("&amp;③エントリー!I40&amp;" "&amp;③エントリー!J40&amp;")")</f>
        <v/>
      </c>
      <c r="E56" s="184"/>
      <c r="F56" s="184"/>
      <c r="G56" s="149" t="str">
        <f>IF(③エントリー!K40="","",③エントリー!K40)&amp;IF(③エントリー!L40="","","・"&amp;③エントリー!L40&amp;"年")</f>
        <v/>
      </c>
      <c r="H56" s="148" t="str">
        <f>IF(③エントリー!M40="","",③エントリー!M40)</f>
        <v/>
      </c>
      <c r="I56" s="148" t="str">
        <f>IF(③エントリー!N40="","",③エントリー!N40)</f>
        <v/>
      </c>
      <c r="J56" s="148" t="str">
        <f>IF(③エントリー!O40="","",③エントリー!O40)</f>
        <v/>
      </c>
      <c r="K56" s="149" t="str">
        <f>IF(③エントリー!P40="","",③エントリー!P40)&amp;IF(③エントリー!Q40="","","→"&amp;③エントリー!Q40)</f>
        <v/>
      </c>
    </row>
    <row r="57" spans="1:11" x14ac:dyDescent="0.45">
      <c r="A57" s="148" t="str">
        <f>IF(③エントリー!E41="","",③エントリー!E41)</f>
        <v/>
      </c>
      <c r="B57" s="148" t="str">
        <f>IF(③エントリー!F41="","",③エントリー!F41)</f>
        <v/>
      </c>
      <c r="C57" s="149"/>
      <c r="D57" s="183" t="str">
        <f>IF(③エントリー!G41="","",③エントリー!G41&amp;" "&amp;③エントリー!H41)&amp;IF(③エントリー!I41="",""," ("&amp;③エントリー!I41&amp;" "&amp;③エントリー!J41&amp;")")</f>
        <v/>
      </c>
      <c r="E57" s="184"/>
      <c r="F57" s="184"/>
      <c r="G57" s="149" t="str">
        <f>IF(③エントリー!K41="","",③エントリー!K41)&amp;IF(③エントリー!L41="","","・"&amp;③エントリー!L41&amp;"年")</f>
        <v/>
      </c>
      <c r="H57" s="148" t="str">
        <f>IF(③エントリー!M41="","",③エントリー!M41)</f>
        <v/>
      </c>
      <c r="I57" s="148" t="str">
        <f>IF(③エントリー!N41="","",③エントリー!N41)</f>
        <v/>
      </c>
      <c r="J57" s="148" t="str">
        <f>IF(③エントリー!O41="","",③エントリー!O41)</f>
        <v/>
      </c>
      <c r="K57" s="149" t="str">
        <f>IF(③エントリー!P41="","",③エントリー!P41)&amp;IF(③エントリー!Q41="","","→"&amp;③エントリー!Q41)</f>
        <v/>
      </c>
    </row>
    <row r="58" spans="1:11" x14ac:dyDescent="0.45">
      <c r="A58" s="148" t="str">
        <f>IF(③エントリー!E42="","",③エントリー!E42)</f>
        <v/>
      </c>
      <c r="B58" s="148" t="str">
        <f>IF(③エントリー!F42="","",③エントリー!F42)</f>
        <v/>
      </c>
      <c r="C58" s="149"/>
      <c r="D58" s="183" t="str">
        <f>IF(③エントリー!G42="","",③エントリー!G42&amp;" "&amp;③エントリー!H42)&amp;IF(③エントリー!I42="",""," ("&amp;③エントリー!I42&amp;" "&amp;③エントリー!J42&amp;")")</f>
        <v/>
      </c>
      <c r="E58" s="184"/>
      <c r="F58" s="184"/>
      <c r="G58" s="149" t="str">
        <f>IF(③エントリー!K42="","",③エントリー!K42)&amp;IF(③エントリー!L42="","","・"&amp;③エントリー!L42&amp;"年")</f>
        <v/>
      </c>
      <c r="H58" s="148" t="str">
        <f>IF(③エントリー!M42="","",③エントリー!M42)</f>
        <v/>
      </c>
      <c r="I58" s="148" t="str">
        <f>IF(③エントリー!N42="","",③エントリー!N42)</f>
        <v/>
      </c>
      <c r="J58" s="148" t="str">
        <f>IF(③エントリー!O42="","",③エントリー!O42)</f>
        <v/>
      </c>
      <c r="K58" s="149" t="str">
        <f>IF(③エントリー!P42="","",③エントリー!P42)&amp;IF(③エントリー!Q42="","","→"&amp;③エントリー!Q42)</f>
        <v/>
      </c>
    </row>
    <row r="59" spans="1:11" x14ac:dyDescent="0.45">
      <c r="A59" s="148" t="str">
        <f>IF(③エントリー!E43="","",③エントリー!E43)</f>
        <v/>
      </c>
      <c r="B59" s="148" t="str">
        <f>IF(③エントリー!F43="","",③エントリー!F43)</f>
        <v/>
      </c>
      <c r="C59" s="149"/>
      <c r="D59" s="183" t="str">
        <f>IF(③エントリー!G43="","",③エントリー!G43&amp;" "&amp;③エントリー!H43)&amp;IF(③エントリー!I43="",""," ("&amp;③エントリー!I43&amp;" "&amp;③エントリー!J43&amp;")")</f>
        <v/>
      </c>
      <c r="E59" s="184"/>
      <c r="F59" s="184"/>
      <c r="G59" s="149" t="str">
        <f>IF(③エントリー!K43="","",③エントリー!K43)&amp;IF(③エントリー!L43="","","・"&amp;③エントリー!L43&amp;"年")</f>
        <v/>
      </c>
      <c r="H59" s="148" t="str">
        <f>IF(③エントリー!M43="","",③エントリー!M43)</f>
        <v/>
      </c>
      <c r="I59" s="148" t="str">
        <f>IF(③エントリー!N43="","",③エントリー!N43)</f>
        <v/>
      </c>
      <c r="J59" s="148" t="str">
        <f>IF(③エントリー!O43="","",③エントリー!O43)</f>
        <v/>
      </c>
      <c r="K59" s="149" t="str">
        <f>IF(③エントリー!P43="","",③エントリー!P43)&amp;IF(③エントリー!Q43="","","→"&amp;③エントリー!Q43)</f>
        <v/>
      </c>
    </row>
    <row r="60" spans="1:11" x14ac:dyDescent="0.45">
      <c r="A60" s="148" t="str">
        <f>IF(③エントリー!E44="","",③エントリー!E44)</f>
        <v/>
      </c>
      <c r="B60" s="148" t="str">
        <f>IF(③エントリー!F44="","",③エントリー!F44)</f>
        <v/>
      </c>
      <c r="C60" s="149"/>
      <c r="D60" s="183" t="str">
        <f>IF(③エントリー!G44="","",③エントリー!G44&amp;" "&amp;③エントリー!H44)&amp;IF(③エントリー!I44="",""," ("&amp;③エントリー!I44&amp;" "&amp;③エントリー!J44&amp;")")</f>
        <v/>
      </c>
      <c r="E60" s="184"/>
      <c r="F60" s="184"/>
      <c r="G60" s="149" t="str">
        <f>IF(③エントリー!K44="","",③エントリー!K44)&amp;IF(③エントリー!L44="","","・"&amp;③エントリー!L44&amp;"年")</f>
        <v/>
      </c>
      <c r="H60" s="148" t="str">
        <f>IF(③エントリー!M44="","",③エントリー!M44)</f>
        <v/>
      </c>
      <c r="I60" s="148" t="str">
        <f>IF(③エントリー!N44="","",③エントリー!N44)</f>
        <v/>
      </c>
      <c r="J60" s="148" t="str">
        <f>IF(③エントリー!O44="","",③エントリー!O44)</f>
        <v/>
      </c>
      <c r="K60" s="149" t="str">
        <f>IF(③エントリー!P44="","",③エントリー!P44)&amp;IF(③エントリー!Q44="","","→"&amp;③エントリー!Q44)</f>
        <v/>
      </c>
    </row>
    <row r="61" spans="1:11" x14ac:dyDescent="0.45">
      <c r="A61" s="148" t="str">
        <f>IF(③エントリー!E45="","",③エントリー!E45)</f>
        <v/>
      </c>
      <c r="B61" s="148" t="str">
        <f>IF(③エントリー!F45="","",③エントリー!F45)</f>
        <v/>
      </c>
      <c r="C61" s="149"/>
      <c r="D61" s="183" t="str">
        <f>IF(③エントリー!G45="","",③エントリー!G45&amp;" "&amp;③エントリー!H45)&amp;IF(③エントリー!I45="",""," ("&amp;③エントリー!I45&amp;" "&amp;③エントリー!J45&amp;")")</f>
        <v/>
      </c>
      <c r="E61" s="184"/>
      <c r="F61" s="184"/>
      <c r="G61" s="149" t="str">
        <f>IF(③エントリー!K45="","",③エントリー!K45)&amp;IF(③エントリー!L45="","","・"&amp;③エントリー!L45&amp;"年")</f>
        <v/>
      </c>
      <c r="H61" s="148" t="str">
        <f>IF(③エントリー!M45="","",③エントリー!M45)</f>
        <v/>
      </c>
      <c r="I61" s="148" t="str">
        <f>IF(③エントリー!N45="","",③エントリー!N45)</f>
        <v/>
      </c>
      <c r="J61" s="148" t="str">
        <f>IF(③エントリー!O45="","",③エントリー!O45)</f>
        <v/>
      </c>
      <c r="K61" s="149" t="str">
        <f>IF(③エントリー!P45="","",③エントリー!P45)&amp;IF(③エントリー!Q45="","","→"&amp;③エントリー!Q45)</f>
        <v/>
      </c>
    </row>
    <row r="62" spans="1:11" x14ac:dyDescent="0.45">
      <c r="A62" s="148" t="str">
        <f>IF(③エントリー!E46="","",③エントリー!E46)</f>
        <v/>
      </c>
      <c r="B62" s="148" t="str">
        <f>IF(③エントリー!F46="","",③エントリー!F46)</f>
        <v/>
      </c>
      <c r="C62" s="149"/>
      <c r="D62" s="183" t="str">
        <f>IF(③エントリー!G46="","",③エントリー!G46&amp;" "&amp;③エントリー!H46)&amp;IF(③エントリー!I46="",""," ("&amp;③エントリー!I46&amp;" "&amp;③エントリー!J46&amp;")")</f>
        <v/>
      </c>
      <c r="E62" s="184"/>
      <c r="F62" s="184"/>
      <c r="G62" s="149" t="str">
        <f>IF(③エントリー!K46="","",③エントリー!K46)&amp;IF(③エントリー!L46="","","・"&amp;③エントリー!L46&amp;"年")</f>
        <v/>
      </c>
      <c r="H62" s="148" t="str">
        <f>IF(③エントリー!M46="","",③エントリー!M46)</f>
        <v/>
      </c>
      <c r="I62" s="148" t="str">
        <f>IF(③エントリー!N46="","",③エントリー!N46)</f>
        <v/>
      </c>
      <c r="J62" s="148" t="str">
        <f>IF(③エントリー!O46="","",③エントリー!O46)</f>
        <v/>
      </c>
      <c r="K62" s="149" t="str">
        <f>IF(③エントリー!P46="","",③エントリー!P46)&amp;IF(③エントリー!Q46="","","→"&amp;③エントリー!Q46)</f>
        <v/>
      </c>
    </row>
    <row r="63" spans="1:11" x14ac:dyDescent="0.45">
      <c r="A63" s="148" t="str">
        <f>IF(③エントリー!E47="","",③エントリー!E47)</f>
        <v/>
      </c>
      <c r="B63" s="148" t="str">
        <f>IF(③エントリー!F47="","",③エントリー!F47)</f>
        <v/>
      </c>
      <c r="C63" s="149"/>
      <c r="D63" s="183" t="str">
        <f>IF(③エントリー!G47="","",③エントリー!G47&amp;" "&amp;③エントリー!H47)&amp;IF(③エントリー!I47="",""," ("&amp;③エントリー!I47&amp;" "&amp;③エントリー!J47&amp;")")</f>
        <v/>
      </c>
      <c r="E63" s="184"/>
      <c r="F63" s="184"/>
      <c r="G63" s="149" t="str">
        <f>IF(③エントリー!K47="","",③エントリー!K47)&amp;IF(③エントリー!L47="","","・"&amp;③エントリー!L47&amp;"年")</f>
        <v/>
      </c>
      <c r="H63" s="148" t="str">
        <f>IF(③エントリー!M47="","",③エントリー!M47)</f>
        <v/>
      </c>
      <c r="I63" s="148" t="str">
        <f>IF(③エントリー!N47="","",③エントリー!N47)</f>
        <v/>
      </c>
      <c r="J63" s="148" t="str">
        <f>IF(③エントリー!O47="","",③エントリー!O47)</f>
        <v/>
      </c>
      <c r="K63" s="149" t="str">
        <f>IF(③エントリー!P47="","",③エントリー!P47)&amp;IF(③エントリー!Q47="","","→"&amp;③エントリー!Q47)</f>
        <v/>
      </c>
    </row>
    <row r="64" spans="1:11" x14ac:dyDescent="0.45">
      <c r="A64" s="148" t="str">
        <f>IF(③エントリー!E48="","",③エントリー!E48)</f>
        <v/>
      </c>
      <c r="B64" s="148" t="str">
        <f>IF(③エントリー!F48="","",③エントリー!F48)</f>
        <v/>
      </c>
      <c r="C64" s="149"/>
      <c r="D64" s="183" t="str">
        <f>IF(③エントリー!G48="","",③エントリー!G48&amp;" "&amp;③エントリー!H48)&amp;IF(③エントリー!I48="",""," ("&amp;③エントリー!I48&amp;" "&amp;③エントリー!J48&amp;")")</f>
        <v/>
      </c>
      <c r="E64" s="184"/>
      <c r="F64" s="184"/>
      <c r="G64" s="149" t="str">
        <f>IF(③エントリー!K48="","",③エントリー!K48)&amp;IF(③エントリー!L48="","","・"&amp;③エントリー!L48&amp;"年")</f>
        <v/>
      </c>
      <c r="H64" s="148" t="str">
        <f>IF(③エントリー!M48="","",③エントリー!M48)</f>
        <v/>
      </c>
      <c r="I64" s="148" t="str">
        <f>IF(③エントリー!N48="","",③エントリー!N48)</f>
        <v/>
      </c>
      <c r="J64" s="148" t="str">
        <f>IF(③エントリー!O48="","",③エントリー!O48)</f>
        <v/>
      </c>
      <c r="K64" s="149" t="str">
        <f>IF(③エントリー!P48="","",③エントリー!P48)&amp;IF(③エントリー!Q48="","","→"&amp;③エントリー!Q48)</f>
        <v/>
      </c>
    </row>
    <row r="65" spans="1:11" x14ac:dyDescent="0.45">
      <c r="A65" s="148" t="str">
        <f>IF(③エントリー!E49="","",③エントリー!E49)</f>
        <v/>
      </c>
      <c r="B65" s="148" t="str">
        <f>IF(③エントリー!F49="","",③エントリー!F49)</f>
        <v/>
      </c>
      <c r="C65" s="149"/>
      <c r="D65" s="183" t="str">
        <f>IF(③エントリー!G49="","",③エントリー!G49&amp;" "&amp;③エントリー!H49)&amp;IF(③エントリー!I49="",""," ("&amp;③エントリー!I49&amp;" "&amp;③エントリー!J49&amp;")")</f>
        <v/>
      </c>
      <c r="E65" s="184"/>
      <c r="F65" s="184"/>
      <c r="G65" s="149" t="str">
        <f>IF(③エントリー!K49="","",③エントリー!K49)&amp;IF(③エントリー!L49="","","・"&amp;③エントリー!L49&amp;"年")</f>
        <v/>
      </c>
      <c r="H65" s="148" t="str">
        <f>IF(③エントリー!M49="","",③エントリー!M49)</f>
        <v/>
      </c>
      <c r="I65" s="148" t="str">
        <f>IF(③エントリー!N49="","",③エントリー!N49)</f>
        <v/>
      </c>
      <c r="J65" s="148" t="str">
        <f>IF(③エントリー!O49="","",③エントリー!O49)</f>
        <v/>
      </c>
      <c r="K65" s="149" t="str">
        <f>IF(③エントリー!P49="","",③エントリー!P49)&amp;IF(③エントリー!Q49="","","→"&amp;③エントリー!Q49)</f>
        <v/>
      </c>
    </row>
    <row r="66" spans="1:11" x14ac:dyDescent="0.45">
      <c r="A66" s="148" t="str">
        <f>IF(③エントリー!E50="","",③エントリー!E50)</f>
        <v/>
      </c>
      <c r="B66" s="148" t="str">
        <f>IF(③エントリー!F50="","",③エントリー!F50)</f>
        <v/>
      </c>
      <c r="C66" s="149"/>
      <c r="D66" s="183" t="str">
        <f>IF(③エントリー!G50="","",③エントリー!G50&amp;" "&amp;③エントリー!H50)&amp;IF(③エントリー!I50="",""," ("&amp;③エントリー!I50&amp;" "&amp;③エントリー!J50&amp;")")</f>
        <v/>
      </c>
      <c r="E66" s="184"/>
      <c r="F66" s="184"/>
      <c r="G66" s="149" t="str">
        <f>IF(③エントリー!K50="","",③エントリー!K50)&amp;IF(③エントリー!L50="","","・"&amp;③エントリー!L50&amp;"年")</f>
        <v/>
      </c>
      <c r="H66" s="148" t="str">
        <f>IF(③エントリー!M50="","",③エントリー!M50)</f>
        <v/>
      </c>
      <c r="I66" s="148" t="str">
        <f>IF(③エントリー!N50="","",③エントリー!N50)</f>
        <v/>
      </c>
      <c r="J66" s="148" t="str">
        <f>IF(③エントリー!O50="","",③エントリー!O50)</f>
        <v/>
      </c>
      <c r="K66" s="149" t="str">
        <f>IF(③エントリー!P50="","",③エントリー!P50)&amp;IF(③エントリー!Q50="","","→"&amp;③エントリー!Q50)</f>
        <v/>
      </c>
    </row>
    <row r="67" spans="1:11" x14ac:dyDescent="0.45">
      <c r="A67" s="148" t="str">
        <f>IF(③エントリー!E51="","",③エントリー!E51)</f>
        <v/>
      </c>
      <c r="B67" s="148" t="str">
        <f>IF(③エントリー!F51="","",③エントリー!F51)</f>
        <v/>
      </c>
      <c r="C67" s="149"/>
      <c r="D67" s="183" t="str">
        <f>IF(③エントリー!G51="","",③エントリー!G51&amp;" "&amp;③エントリー!H51)&amp;IF(③エントリー!I51="",""," ("&amp;③エントリー!I51&amp;" "&amp;③エントリー!J51&amp;")")</f>
        <v/>
      </c>
      <c r="E67" s="184"/>
      <c r="F67" s="184"/>
      <c r="G67" s="149" t="str">
        <f>IF(③エントリー!K51="","",③エントリー!K51)&amp;IF(③エントリー!L51="","","・"&amp;③エントリー!L51&amp;"年")</f>
        <v/>
      </c>
      <c r="H67" s="148" t="str">
        <f>IF(③エントリー!M51="","",③エントリー!M51)</f>
        <v/>
      </c>
      <c r="I67" s="148" t="str">
        <f>IF(③エントリー!N51="","",③エントリー!N51)</f>
        <v/>
      </c>
      <c r="J67" s="148" t="str">
        <f>IF(③エントリー!O51="","",③エントリー!O51)</f>
        <v/>
      </c>
      <c r="K67" s="149" t="str">
        <f>IF(③エントリー!P51="","",③エントリー!P51)&amp;IF(③エントリー!Q51="","","→"&amp;③エントリー!Q51)</f>
        <v/>
      </c>
    </row>
    <row r="68" spans="1:11" x14ac:dyDescent="0.45">
      <c r="A68" s="148" t="str">
        <f>IF(③エントリー!E52="","",③エントリー!E52)</f>
        <v/>
      </c>
      <c r="B68" s="148" t="str">
        <f>IF(③エントリー!F52="","",③エントリー!F52)</f>
        <v/>
      </c>
      <c r="C68" s="149"/>
      <c r="D68" s="183" t="str">
        <f>IF(③エントリー!G52="","",③エントリー!G52&amp;" "&amp;③エントリー!H52)&amp;IF(③エントリー!I52="",""," ("&amp;③エントリー!I52&amp;" "&amp;③エントリー!J52&amp;")")</f>
        <v/>
      </c>
      <c r="E68" s="184"/>
      <c r="F68" s="184"/>
      <c r="G68" s="149" t="str">
        <f>IF(③エントリー!K52="","",③エントリー!K52)&amp;IF(③エントリー!L52="","","・"&amp;③エントリー!L52&amp;"年")</f>
        <v/>
      </c>
      <c r="H68" s="148" t="str">
        <f>IF(③エントリー!M52="","",③エントリー!M52)</f>
        <v/>
      </c>
      <c r="I68" s="148" t="str">
        <f>IF(③エントリー!N52="","",③エントリー!N52)</f>
        <v/>
      </c>
      <c r="J68" s="148" t="str">
        <f>IF(③エントリー!O52="","",③エントリー!O52)</f>
        <v/>
      </c>
      <c r="K68" s="149" t="str">
        <f>IF(③エントリー!P52="","",③エントリー!P52)&amp;IF(③エントリー!Q52="","","→"&amp;③エントリー!Q52)</f>
        <v/>
      </c>
    </row>
    <row r="69" spans="1:11" x14ac:dyDescent="0.45">
      <c r="A69" s="148" t="str">
        <f>IF(③エントリー!E53="","",③エントリー!E53)</f>
        <v/>
      </c>
      <c r="B69" s="148" t="str">
        <f>IF(③エントリー!F53="","",③エントリー!F53)</f>
        <v/>
      </c>
      <c r="C69" s="149"/>
      <c r="D69" s="183" t="str">
        <f>IF(③エントリー!G53="","",③エントリー!G53&amp;" "&amp;③エントリー!H53)&amp;IF(③エントリー!I53="",""," ("&amp;③エントリー!I53&amp;" "&amp;③エントリー!J53&amp;")")</f>
        <v/>
      </c>
      <c r="E69" s="184"/>
      <c r="F69" s="184"/>
      <c r="G69" s="149" t="str">
        <f>IF(③エントリー!K53="","",③エントリー!K53)&amp;IF(③エントリー!L53="","","・"&amp;③エントリー!L53&amp;"年")</f>
        <v/>
      </c>
      <c r="H69" s="148" t="str">
        <f>IF(③エントリー!M53="","",③エントリー!M53)</f>
        <v/>
      </c>
      <c r="I69" s="148" t="str">
        <f>IF(③エントリー!N53="","",③エントリー!N53)</f>
        <v/>
      </c>
      <c r="J69" s="148" t="str">
        <f>IF(③エントリー!O53="","",③エントリー!O53)</f>
        <v/>
      </c>
      <c r="K69" s="149" t="str">
        <f>IF(③エントリー!P53="","",③エントリー!P53)&amp;IF(③エントリー!Q53="","","→"&amp;③エントリー!Q53)</f>
        <v/>
      </c>
    </row>
    <row r="70" spans="1:11" x14ac:dyDescent="0.45">
      <c r="A70" s="148" t="str">
        <f>IF(③エントリー!E54="","",③エントリー!E54)</f>
        <v/>
      </c>
      <c r="B70" s="148" t="str">
        <f>IF(③エントリー!F54="","",③エントリー!F54)</f>
        <v/>
      </c>
      <c r="C70" s="149"/>
      <c r="D70" s="183" t="str">
        <f>IF(③エントリー!G54="","",③エントリー!G54&amp;" "&amp;③エントリー!H54)&amp;IF(③エントリー!I54="",""," ("&amp;③エントリー!I54&amp;" "&amp;③エントリー!J54&amp;")")</f>
        <v/>
      </c>
      <c r="E70" s="184"/>
      <c r="F70" s="184"/>
      <c r="G70" s="149" t="str">
        <f>IF(③エントリー!K54="","",③エントリー!K54)&amp;IF(③エントリー!L54="","","・"&amp;③エントリー!L54&amp;"年")</f>
        <v/>
      </c>
      <c r="H70" s="148" t="str">
        <f>IF(③エントリー!M54="","",③エントリー!M54)</f>
        <v/>
      </c>
      <c r="I70" s="148" t="str">
        <f>IF(③エントリー!N54="","",③エントリー!N54)</f>
        <v/>
      </c>
      <c r="J70" s="148" t="str">
        <f>IF(③エントリー!O54="","",③エントリー!O54)</f>
        <v/>
      </c>
      <c r="K70" s="149" t="str">
        <f>IF(③エントリー!P54="","",③エントリー!P54)&amp;IF(③エントリー!Q54="","","→"&amp;③エントリー!Q54)</f>
        <v/>
      </c>
    </row>
    <row r="71" spans="1:11" x14ac:dyDescent="0.45">
      <c r="A71" s="148" t="str">
        <f>IF(③エントリー!E55="","",③エントリー!E55)</f>
        <v/>
      </c>
      <c r="B71" s="148" t="str">
        <f>IF(③エントリー!F55="","",③エントリー!F55)</f>
        <v/>
      </c>
      <c r="C71" s="149"/>
      <c r="D71" s="183" t="str">
        <f>IF(③エントリー!G55="","",③エントリー!G55&amp;" "&amp;③エントリー!H55)&amp;IF(③エントリー!I55="",""," ("&amp;③エントリー!I55&amp;" "&amp;③エントリー!J55&amp;")")</f>
        <v/>
      </c>
      <c r="E71" s="184"/>
      <c r="F71" s="184"/>
      <c r="G71" s="149" t="str">
        <f>IF(③エントリー!K55="","",③エントリー!K55)&amp;IF(③エントリー!L55="","","・"&amp;③エントリー!L55&amp;"年")</f>
        <v/>
      </c>
      <c r="H71" s="148" t="str">
        <f>IF(③エントリー!M55="","",③エントリー!M55)</f>
        <v/>
      </c>
      <c r="I71" s="148" t="str">
        <f>IF(③エントリー!N55="","",③エントリー!N55)</f>
        <v/>
      </c>
      <c r="J71" s="148" t="str">
        <f>IF(③エントリー!O55="","",③エントリー!O55)</f>
        <v/>
      </c>
      <c r="K71" s="149" t="str">
        <f>IF(③エントリー!P55="","",③エントリー!P55)&amp;IF(③エントリー!Q55="","","→"&amp;③エントリー!Q55)</f>
        <v/>
      </c>
    </row>
    <row r="72" spans="1:11" x14ac:dyDescent="0.45">
      <c r="A72" s="148" t="str">
        <f>IF(③エントリー!E56="","",③エントリー!E56)</f>
        <v/>
      </c>
      <c r="B72" s="148" t="str">
        <f>IF(③エントリー!F56="","",③エントリー!F56)</f>
        <v/>
      </c>
      <c r="C72" s="149"/>
      <c r="D72" s="183" t="str">
        <f>IF(③エントリー!G56="","",③エントリー!G56&amp;" "&amp;③エントリー!H56)&amp;IF(③エントリー!I56="",""," ("&amp;③エントリー!I56&amp;" "&amp;③エントリー!J56&amp;")")</f>
        <v/>
      </c>
      <c r="E72" s="184"/>
      <c r="F72" s="184"/>
      <c r="G72" s="149" t="str">
        <f>IF(③エントリー!K56="","",③エントリー!K56)&amp;IF(③エントリー!L56="","","・"&amp;③エントリー!L56&amp;"年")</f>
        <v/>
      </c>
      <c r="H72" s="148" t="str">
        <f>IF(③エントリー!M56="","",③エントリー!M56)</f>
        <v/>
      </c>
      <c r="I72" s="148" t="str">
        <f>IF(③エントリー!N56="","",③エントリー!N56)</f>
        <v/>
      </c>
      <c r="J72" s="148" t="str">
        <f>IF(③エントリー!O56="","",③エントリー!O56)</f>
        <v/>
      </c>
      <c r="K72" s="149" t="str">
        <f>IF(③エントリー!P56="","",③エントリー!P56)&amp;IF(③エントリー!Q56="","","→"&amp;③エントリー!Q56)</f>
        <v/>
      </c>
    </row>
    <row r="73" spans="1:11" x14ac:dyDescent="0.45">
      <c r="A73" s="148" t="str">
        <f>IF(③エントリー!E57="","",③エントリー!E57)</f>
        <v/>
      </c>
      <c r="B73" s="148" t="str">
        <f>IF(③エントリー!F57="","",③エントリー!F57)</f>
        <v/>
      </c>
      <c r="C73" s="149"/>
      <c r="D73" s="183" t="str">
        <f>IF(③エントリー!G57="","",③エントリー!G57&amp;" "&amp;③エントリー!H57)&amp;IF(③エントリー!I57="",""," ("&amp;③エントリー!I57&amp;" "&amp;③エントリー!J57&amp;")")</f>
        <v/>
      </c>
      <c r="E73" s="184"/>
      <c r="F73" s="184"/>
      <c r="G73" s="149" t="str">
        <f>IF(③エントリー!K57="","",③エントリー!K57)&amp;IF(③エントリー!L57="","","・"&amp;③エントリー!L57&amp;"年")</f>
        <v/>
      </c>
      <c r="H73" s="148" t="str">
        <f>IF(③エントリー!M57="","",③エントリー!M57)</f>
        <v/>
      </c>
      <c r="I73" s="148" t="str">
        <f>IF(③エントリー!N57="","",③エントリー!N57)</f>
        <v/>
      </c>
      <c r="J73" s="148" t="str">
        <f>IF(③エントリー!O57="","",③エントリー!O57)</f>
        <v/>
      </c>
      <c r="K73" s="149" t="str">
        <f>IF(③エントリー!P57="","",③エントリー!P57)&amp;IF(③エントリー!Q57="","","→"&amp;③エントリー!Q57)</f>
        <v/>
      </c>
    </row>
    <row r="74" spans="1:11" x14ac:dyDescent="0.45">
      <c r="A74" s="148" t="str">
        <f>IF(③エントリー!E58="","",③エントリー!E58)</f>
        <v/>
      </c>
      <c r="B74" s="148" t="str">
        <f>IF(③エントリー!F58="","",③エントリー!F58)</f>
        <v/>
      </c>
      <c r="C74" s="149"/>
      <c r="D74" s="183" t="str">
        <f>IF(③エントリー!G58="","",③エントリー!G58&amp;" "&amp;③エントリー!H58)&amp;IF(③エントリー!I58="",""," ("&amp;③エントリー!I58&amp;" "&amp;③エントリー!J58&amp;")")</f>
        <v/>
      </c>
      <c r="E74" s="184"/>
      <c r="F74" s="184"/>
      <c r="G74" s="149" t="str">
        <f>IF(③エントリー!K58="","",③エントリー!K58)&amp;IF(③エントリー!L58="","","・"&amp;③エントリー!L58&amp;"年")</f>
        <v/>
      </c>
      <c r="H74" s="148" t="str">
        <f>IF(③エントリー!M58="","",③エントリー!M58)</f>
        <v/>
      </c>
      <c r="I74" s="148" t="str">
        <f>IF(③エントリー!N58="","",③エントリー!N58)</f>
        <v/>
      </c>
      <c r="J74" s="148" t="str">
        <f>IF(③エントリー!O58="","",③エントリー!O58)</f>
        <v/>
      </c>
      <c r="K74" s="149" t="str">
        <f>IF(③エントリー!P58="","",③エントリー!P58)&amp;IF(③エントリー!Q58="","","→"&amp;③エントリー!Q58)</f>
        <v/>
      </c>
    </row>
    <row r="75" spans="1:11" x14ac:dyDescent="0.45">
      <c r="A75" s="148" t="str">
        <f>IF(③エントリー!E59="","",③エントリー!E59)</f>
        <v/>
      </c>
      <c r="B75" s="148" t="str">
        <f>IF(③エントリー!F59="","",③エントリー!F59)</f>
        <v/>
      </c>
      <c r="C75" s="149"/>
      <c r="D75" s="183" t="str">
        <f>IF(③エントリー!G59="","",③エントリー!G59&amp;" "&amp;③エントリー!H59)&amp;IF(③エントリー!I59="",""," ("&amp;③エントリー!I59&amp;" "&amp;③エントリー!J59&amp;")")</f>
        <v/>
      </c>
      <c r="E75" s="184"/>
      <c r="F75" s="184"/>
      <c r="G75" s="149" t="str">
        <f>IF(③エントリー!K59="","",③エントリー!K59)&amp;IF(③エントリー!L59="","","・"&amp;③エントリー!L59&amp;"年")</f>
        <v/>
      </c>
      <c r="H75" s="148" t="str">
        <f>IF(③エントリー!M59="","",③エントリー!M59)</f>
        <v/>
      </c>
      <c r="I75" s="148" t="str">
        <f>IF(③エントリー!N59="","",③エントリー!N59)</f>
        <v/>
      </c>
      <c r="J75" s="148" t="str">
        <f>IF(③エントリー!O59="","",③エントリー!O59)</f>
        <v/>
      </c>
      <c r="K75" s="149" t="str">
        <f>IF(③エントリー!P59="","",③エントリー!P59)&amp;IF(③エントリー!Q59="","","→"&amp;③エントリー!Q59)</f>
        <v/>
      </c>
    </row>
    <row r="76" spans="1:11" x14ac:dyDescent="0.45">
      <c r="A76" s="148" t="str">
        <f>IF(③エントリー!E60="","",③エントリー!E60)</f>
        <v/>
      </c>
      <c r="B76" s="148" t="str">
        <f>IF(③エントリー!F60="","",③エントリー!F60)</f>
        <v/>
      </c>
      <c r="C76" s="149"/>
      <c r="D76" s="183" t="str">
        <f>IF(③エントリー!G60="","",③エントリー!G60&amp;" "&amp;③エントリー!H60)&amp;IF(③エントリー!I60="",""," ("&amp;③エントリー!I60&amp;" "&amp;③エントリー!J60&amp;")")</f>
        <v/>
      </c>
      <c r="E76" s="184"/>
      <c r="F76" s="184"/>
      <c r="G76" s="149" t="str">
        <f>IF(③エントリー!K60="","",③エントリー!K60)&amp;IF(③エントリー!L60="","","・"&amp;③エントリー!L60&amp;"年")</f>
        <v/>
      </c>
      <c r="H76" s="148" t="str">
        <f>IF(③エントリー!M60="","",③エントリー!M60)</f>
        <v/>
      </c>
      <c r="I76" s="148" t="str">
        <f>IF(③エントリー!N60="","",③エントリー!N60)</f>
        <v/>
      </c>
      <c r="J76" s="148" t="str">
        <f>IF(③エントリー!O60="","",③エントリー!O60)</f>
        <v/>
      </c>
      <c r="K76" s="149" t="str">
        <f>IF(③エントリー!P60="","",③エントリー!P60)&amp;IF(③エントリー!Q60="","","→"&amp;③エントリー!Q60)</f>
        <v/>
      </c>
    </row>
    <row r="77" spans="1:11" x14ac:dyDescent="0.45">
      <c r="A77" s="148" t="str">
        <f>IF(③エントリー!E61="","",③エントリー!E61)</f>
        <v/>
      </c>
      <c r="B77" s="148" t="str">
        <f>IF(③エントリー!F61="","",③エントリー!F61)</f>
        <v/>
      </c>
      <c r="C77" s="149"/>
      <c r="D77" s="183" t="str">
        <f>IF(③エントリー!G61="","",③エントリー!G61&amp;" "&amp;③エントリー!H61)&amp;IF(③エントリー!I61="",""," ("&amp;③エントリー!I61&amp;" "&amp;③エントリー!J61&amp;")")</f>
        <v/>
      </c>
      <c r="E77" s="184"/>
      <c r="F77" s="184"/>
      <c r="G77" s="149" t="str">
        <f>IF(③エントリー!K61="","",③エントリー!K61)&amp;IF(③エントリー!L61="","","・"&amp;③エントリー!L61&amp;"年")</f>
        <v/>
      </c>
      <c r="H77" s="148" t="str">
        <f>IF(③エントリー!M61="","",③エントリー!M61)</f>
        <v/>
      </c>
      <c r="I77" s="148" t="str">
        <f>IF(③エントリー!N61="","",③エントリー!N61)</f>
        <v/>
      </c>
      <c r="J77" s="148" t="str">
        <f>IF(③エントリー!O61="","",③エントリー!O61)</f>
        <v/>
      </c>
      <c r="K77" s="149" t="str">
        <f>IF(③エントリー!P61="","",③エントリー!P61)&amp;IF(③エントリー!Q61="","","→"&amp;③エントリー!Q61)</f>
        <v/>
      </c>
    </row>
    <row r="78" spans="1:11" x14ac:dyDescent="0.45">
      <c r="A78" s="148" t="str">
        <f>IF(③エントリー!E62="","",③エントリー!E62)</f>
        <v/>
      </c>
      <c r="B78" s="148" t="str">
        <f>IF(③エントリー!F62="","",③エントリー!F62)</f>
        <v/>
      </c>
      <c r="C78" s="149"/>
      <c r="D78" s="183" t="str">
        <f>IF(③エントリー!G62="","",③エントリー!G62&amp;" "&amp;③エントリー!H62)&amp;IF(③エントリー!I62="",""," ("&amp;③エントリー!I62&amp;" "&amp;③エントリー!J62&amp;")")</f>
        <v/>
      </c>
      <c r="E78" s="184"/>
      <c r="F78" s="184"/>
      <c r="G78" s="149" t="str">
        <f>IF(③エントリー!K62="","",③エントリー!K62)&amp;IF(③エントリー!L62="","","・"&amp;③エントリー!L62&amp;"年")</f>
        <v/>
      </c>
      <c r="H78" s="148" t="str">
        <f>IF(③エントリー!M62="","",③エントリー!M62)</f>
        <v/>
      </c>
      <c r="I78" s="148" t="str">
        <f>IF(③エントリー!N62="","",③エントリー!N62)</f>
        <v/>
      </c>
      <c r="J78" s="148" t="str">
        <f>IF(③エントリー!O62="","",③エントリー!O62)</f>
        <v/>
      </c>
      <c r="K78" s="149" t="str">
        <f>IF(③エントリー!P62="","",③エントリー!P62)&amp;IF(③エントリー!Q62="","","→"&amp;③エントリー!Q62)</f>
        <v/>
      </c>
    </row>
    <row r="79" spans="1:11" x14ac:dyDescent="0.45">
      <c r="A79" s="148" t="str">
        <f>IF(③エントリー!E63="","",③エントリー!E63)</f>
        <v/>
      </c>
      <c r="B79" s="148" t="str">
        <f>IF(③エントリー!F63="","",③エントリー!F63)</f>
        <v/>
      </c>
      <c r="C79" s="149"/>
      <c r="D79" s="183" t="str">
        <f>IF(③エントリー!G63="","",③エントリー!G63&amp;" "&amp;③エントリー!H63)&amp;IF(③エントリー!I63="",""," ("&amp;③エントリー!I63&amp;" "&amp;③エントリー!J63&amp;")")</f>
        <v/>
      </c>
      <c r="E79" s="184"/>
      <c r="F79" s="184"/>
      <c r="G79" s="149" t="str">
        <f>IF(③エントリー!K63="","",③エントリー!K63)&amp;IF(③エントリー!L63="","","・"&amp;③エントリー!L63&amp;"年")</f>
        <v/>
      </c>
      <c r="H79" s="148" t="str">
        <f>IF(③エントリー!M63="","",③エントリー!M63)</f>
        <v/>
      </c>
      <c r="I79" s="148" t="str">
        <f>IF(③エントリー!N63="","",③エントリー!N63)</f>
        <v/>
      </c>
      <c r="J79" s="148" t="str">
        <f>IF(③エントリー!O63="","",③エントリー!O63)</f>
        <v/>
      </c>
      <c r="K79" s="149" t="str">
        <f>IF(③エントリー!P63="","",③エントリー!P63)&amp;IF(③エントリー!Q63="","","→"&amp;③エントリー!Q63)</f>
        <v/>
      </c>
    </row>
    <row r="80" spans="1:11" x14ac:dyDescent="0.45">
      <c r="A80" s="148" t="str">
        <f>IF(③エントリー!E64="","",③エントリー!E64)</f>
        <v/>
      </c>
      <c r="B80" s="148" t="str">
        <f>IF(③エントリー!F64="","",③エントリー!F64)</f>
        <v/>
      </c>
      <c r="C80" s="149"/>
      <c r="D80" s="183" t="str">
        <f>IF(③エントリー!G64="","",③エントリー!G64&amp;" "&amp;③エントリー!H64)&amp;IF(③エントリー!I64="",""," ("&amp;③エントリー!I64&amp;" "&amp;③エントリー!J64&amp;")")</f>
        <v/>
      </c>
      <c r="E80" s="184"/>
      <c r="F80" s="184"/>
      <c r="G80" s="149" t="str">
        <f>IF(③エントリー!K64="","",③エントリー!K64)&amp;IF(③エントリー!L64="","","・"&amp;③エントリー!L64&amp;"年")</f>
        <v/>
      </c>
      <c r="H80" s="148" t="str">
        <f>IF(③エントリー!M64="","",③エントリー!M64)</f>
        <v/>
      </c>
      <c r="I80" s="148" t="str">
        <f>IF(③エントリー!N64="","",③エントリー!N64)</f>
        <v/>
      </c>
      <c r="J80" s="148" t="str">
        <f>IF(③エントリー!O64="","",③エントリー!O64)</f>
        <v/>
      </c>
      <c r="K80" s="149" t="str">
        <f>IF(③エントリー!P64="","",③エントリー!P64)&amp;IF(③エントリー!Q64="","","→"&amp;③エントリー!Q64)</f>
        <v/>
      </c>
    </row>
    <row r="81" spans="1:11" x14ac:dyDescent="0.45">
      <c r="A81" s="148" t="str">
        <f>IF(③エントリー!E65="","",③エントリー!E65)</f>
        <v/>
      </c>
      <c r="B81" s="148" t="str">
        <f>IF(③エントリー!F65="","",③エントリー!F65)</f>
        <v/>
      </c>
      <c r="C81" s="149"/>
      <c r="D81" s="183" t="str">
        <f>IF(③エントリー!G65="","",③エントリー!G65&amp;" "&amp;③エントリー!H65)&amp;IF(③エントリー!I65="",""," ("&amp;③エントリー!I65&amp;" "&amp;③エントリー!J65&amp;")")</f>
        <v/>
      </c>
      <c r="E81" s="184"/>
      <c r="F81" s="184"/>
      <c r="G81" s="149" t="str">
        <f>IF(③エントリー!K65="","",③エントリー!K65)&amp;IF(③エントリー!L65="","","・"&amp;③エントリー!L65&amp;"年")</f>
        <v/>
      </c>
      <c r="H81" s="148" t="str">
        <f>IF(③エントリー!M65="","",③エントリー!M65)</f>
        <v/>
      </c>
      <c r="I81" s="148" t="str">
        <f>IF(③エントリー!N65="","",③エントリー!N65)</f>
        <v/>
      </c>
      <c r="J81" s="148" t="str">
        <f>IF(③エントリー!O65="","",③エントリー!O65)</f>
        <v/>
      </c>
      <c r="K81" s="149" t="str">
        <f>IF(③エントリー!P65="","",③エントリー!P65)&amp;IF(③エントリー!Q65="","","→"&amp;③エントリー!Q65)</f>
        <v/>
      </c>
    </row>
    <row r="82" spans="1:11" x14ac:dyDescent="0.45">
      <c r="A82" s="148" t="str">
        <f>IF(③エントリー!E66="","",③エントリー!E66)</f>
        <v/>
      </c>
      <c r="B82" s="148" t="str">
        <f>IF(③エントリー!F66="","",③エントリー!F66)</f>
        <v/>
      </c>
      <c r="C82" s="149"/>
      <c r="D82" s="183" t="str">
        <f>IF(③エントリー!G66="","",③エントリー!G66&amp;" "&amp;③エントリー!H66)&amp;IF(③エントリー!I66="",""," ("&amp;③エントリー!I66&amp;" "&amp;③エントリー!J66&amp;")")</f>
        <v/>
      </c>
      <c r="E82" s="184"/>
      <c r="F82" s="184"/>
      <c r="G82" s="149" t="str">
        <f>IF(③エントリー!K66="","",③エントリー!K66)&amp;IF(③エントリー!L66="","","・"&amp;③エントリー!L66&amp;"年")</f>
        <v/>
      </c>
      <c r="H82" s="148" t="str">
        <f>IF(③エントリー!M66="","",③エントリー!M66)</f>
        <v/>
      </c>
      <c r="I82" s="148" t="str">
        <f>IF(③エントリー!N66="","",③エントリー!N66)</f>
        <v/>
      </c>
      <c r="J82" s="148" t="str">
        <f>IF(③エントリー!O66="","",③エントリー!O66)</f>
        <v/>
      </c>
      <c r="K82" s="149" t="str">
        <f>IF(③エントリー!P66="","",③エントリー!P66)&amp;IF(③エントリー!Q66="","","→"&amp;③エントリー!Q66)</f>
        <v/>
      </c>
    </row>
    <row r="83" spans="1:11" x14ac:dyDescent="0.45">
      <c r="A83" s="148" t="str">
        <f>IF(③エントリー!E67="","",③エントリー!E67)</f>
        <v/>
      </c>
      <c r="B83" s="148" t="str">
        <f>IF(③エントリー!F67="","",③エントリー!F67)</f>
        <v/>
      </c>
      <c r="C83" s="149"/>
      <c r="D83" s="183" t="str">
        <f>IF(③エントリー!G67="","",③エントリー!G67&amp;" "&amp;③エントリー!H67)&amp;IF(③エントリー!I67="",""," ("&amp;③エントリー!I67&amp;" "&amp;③エントリー!J67&amp;")")</f>
        <v/>
      </c>
      <c r="E83" s="184"/>
      <c r="F83" s="184"/>
      <c r="G83" s="149" t="str">
        <f>IF(③エントリー!K67="","",③エントリー!K67)&amp;IF(③エントリー!L67="","","・"&amp;③エントリー!L67&amp;"年")</f>
        <v/>
      </c>
      <c r="H83" s="148" t="str">
        <f>IF(③エントリー!M67="","",③エントリー!M67)</f>
        <v/>
      </c>
      <c r="I83" s="148" t="str">
        <f>IF(③エントリー!N67="","",③エントリー!N67)</f>
        <v/>
      </c>
      <c r="J83" s="148" t="str">
        <f>IF(③エントリー!O67="","",③エントリー!O67)</f>
        <v/>
      </c>
      <c r="K83" s="149" t="str">
        <f>IF(③エントリー!P67="","",③エントリー!P67)&amp;IF(③エントリー!Q67="","","→"&amp;③エントリー!Q67)</f>
        <v/>
      </c>
    </row>
    <row r="84" spans="1:11" x14ac:dyDescent="0.45">
      <c r="A84" s="148" t="str">
        <f>IF(③エントリー!E68="","",③エントリー!E68)</f>
        <v/>
      </c>
      <c r="B84" s="148" t="str">
        <f>IF(③エントリー!F68="","",③エントリー!F68)</f>
        <v/>
      </c>
      <c r="C84" s="149"/>
      <c r="D84" s="183" t="str">
        <f>IF(③エントリー!G68="","",③エントリー!G68&amp;" "&amp;③エントリー!H68)&amp;IF(③エントリー!I68="",""," ("&amp;③エントリー!I68&amp;" "&amp;③エントリー!J68&amp;")")</f>
        <v/>
      </c>
      <c r="E84" s="184"/>
      <c r="F84" s="184"/>
      <c r="G84" s="149" t="str">
        <f>IF(③エントリー!K68="","",③エントリー!K68)&amp;IF(③エントリー!L68="","","・"&amp;③エントリー!L68&amp;"年")</f>
        <v/>
      </c>
      <c r="H84" s="148" t="str">
        <f>IF(③エントリー!M68="","",③エントリー!M68)</f>
        <v/>
      </c>
      <c r="I84" s="148" t="str">
        <f>IF(③エントリー!N68="","",③エントリー!N68)</f>
        <v/>
      </c>
      <c r="J84" s="148" t="str">
        <f>IF(③エントリー!O68="","",③エントリー!O68)</f>
        <v/>
      </c>
      <c r="K84" s="149" t="str">
        <f>IF(③エントリー!P68="","",③エントリー!P68)&amp;IF(③エントリー!Q68="","","→"&amp;③エントリー!Q68)</f>
        <v/>
      </c>
    </row>
    <row r="85" spans="1:11" x14ac:dyDescent="0.45">
      <c r="A85" s="148" t="str">
        <f>IF(③エントリー!E69="","",③エントリー!E69)</f>
        <v/>
      </c>
      <c r="B85" s="148" t="str">
        <f>IF(③エントリー!F69="","",③エントリー!F69)</f>
        <v/>
      </c>
      <c r="C85" s="149"/>
      <c r="D85" s="183" t="str">
        <f>IF(③エントリー!G69="","",③エントリー!G69&amp;" "&amp;③エントリー!H69)&amp;IF(③エントリー!I69="",""," ("&amp;③エントリー!I69&amp;" "&amp;③エントリー!J69&amp;")")</f>
        <v/>
      </c>
      <c r="E85" s="184"/>
      <c r="F85" s="184"/>
      <c r="G85" s="149" t="str">
        <f>IF(③エントリー!K69="","",③エントリー!K69)&amp;IF(③エントリー!L69="","","・"&amp;③エントリー!L69&amp;"年")</f>
        <v/>
      </c>
      <c r="H85" s="148" t="str">
        <f>IF(③エントリー!M69="","",③エントリー!M69)</f>
        <v/>
      </c>
      <c r="I85" s="148" t="str">
        <f>IF(③エントリー!N69="","",③エントリー!N69)</f>
        <v/>
      </c>
      <c r="J85" s="148" t="str">
        <f>IF(③エントリー!O69="","",③エントリー!O69)</f>
        <v/>
      </c>
      <c r="K85" s="149" t="str">
        <f>IF(③エントリー!P69="","",③エントリー!P69)&amp;IF(③エントリー!Q69="","","→"&amp;③エントリー!Q69)</f>
        <v/>
      </c>
    </row>
    <row r="86" spans="1:11" x14ac:dyDescent="0.45">
      <c r="A86" s="148" t="str">
        <f>IF(③エントリー!E70="","",③エントリー!E70)</f>
        <v/>
      </c>
      <c r="B86" s="148" t="str">
        <f>IF(③エントリー!F70="","",③エントリー!F70)</f>
        <v/>
      </c>
      <c r="C86" s="149"/>
      <c r="D86" s="183" t="str">
        <f>IF(③エントリー!G70="","",③エントリー!G70&amp;" "&amp;③エントリー!H70)&amp;IF(③エントリー!I70="",""," ("&amp;③エントリー!I70&amp;" "&amp;③エントリー!J70&amp;")")</f>
        <v/>
      </c>
      <c r="E86" s="184"/>
      <c r="F86" s="184"/>
      <c r="G86" s="149" t="str">
        <f>IF(③エントリー!K70="","",③エントリー!K70)&amp;IF(③エントリー!L70="","","・"&amp;③エントリー!L70&amp;"年")</f>
        <v/>
      </c>
      <c r="H86" s="148" t="str">
        <f>IF(③エントリー!M70="","",③エントリー!M70)</f>
        <v/>
      </c>
      <c r="I86" s="148" t="str">
        <f>IF(③エントリー!N70="","",③エントリー!N70)</f>
        <v/>
      </c>
      <c r="J86" s="148" t="str">
        <f>IF(③エントリー!O70="","",③エントリー!O70)</f>
        <v/>
      </c>
      <c r="K86" s="149" t="str">
        <f>IF(③エントリー!P70="","",③エントリー!P70)&amp;IF(③エントリー!Q70="","","→"&amp;③エントリー!Q70)</f>
        <v/>
      </c>
    </row>
    <row r="87" spans="1:11" x14ac:dyDescent="0.45">
      <c r="A87" s="148" t="str">
        <f>IF(③エントリー!E71="","",③エントリー!E71)</f>
        <v/>
      </c>
      <c r="B87" s="148" t="str">
        <f>IF(③エントリー!F71="","",③エントリー!F71)</f>
        <v/>
      </c>
      <c r="C87" s="149"/>
      <c r="D87" s="183" t="str">
        <f>IF(③エントリー!G71="","",③エントリー!G71&amp;" "&amp;③エントリー!H71)&amp;IF(③エントリー!I71="",""," ("&amp;③エントリー!I71&amp;" "&amp;③エントリー!J71&amp;")")</f>
        <v/>
      </c>
      <c r="E87" s="184"/>
      <c r="F87" s="184"/>
      <c r="G87" s="149" t="str">
        <f>IF(③エントリー!K71="","",③エントリー!K71)&amp;IF(③エントリー!L71="","","・"&amp;③エントリー!L71&amp;"年")</f>
        <v/>
      </c>
      <c r="H87" s="148" t="str">
        <f>IF(③エントリー!M71="","",③エントリー!M71)</f>
        <v/>
      </c>
      <c r="I87" s="148" t="str">
        <f>IF(③エントリー!N71="","",③エントリー!N71)</f>
        <v/>
      </c>
      <c r="J87" s="148" t="str">
        <f>IF(③エントリー!O71="","",③エントリー!O71)</f>
        <v/>
      </c>
      <c r="K87" s="149" t="str">
        <f>IF(③エントリー!P71="","",③エントリー!P71)&amp;IF(③エントリー!Q71="","","→"&amp;③エントリー!Q71)</f>
        <v/>
      </c>
    </row>
    <row r="88" spans="1:11" x14ac:dyDescent="0.45">
      <c r="A88" s="148" t="str">
        <f>IF(③エントリー!E72="","",③エントリー!E72)</f>
        <v/>
      </c>
      <c r="B88" s="148" t="str">
        <f>IF(③エントリー!F72="","",③エントリー!F72)</f>
        <v/>
      </c>
      <c r="C88" s="149"/>
      <c r="D88" s="183" t="str">
        <f>IF(③エントリー!G72="","",③エントリー!G72&amp;" "&amp;③エントリー!H72)&amp;IF(③エントリー!I72="",""," ("&amp;③エントリー!I72&amp;" "&amp;③エントリー!J72&amp;")")</f>
        <v/>
      </c>
      <c r="E88" s="184"/>
      <c r="F88" s="184"/>
      <c r="G88" s="149" t="str">
        <f>IF(③エントリー!K72="","",③エントリー!K72)&amp;IF(③エントリー!L72="","","・"&amp;③エントリー!L72&amp;"年")</f>
        <v/>
      </c>
      <c r="H88" s="148" t="str">
        <f>IF(③エントリー!M72="","",③エントリー!M72)</f>
        <v/>
      </c>
      <c r="I88" s="148" t="str">
        <f>IF(③エントリー!N72="","",③エントリー!N72)</f>
        <v/>
      </c>
      <c r="J88" s="148" t="str">
        <f>IF(③エントリー!O72="","",③エントリー!O72)</f>
        <v/>
      </c>
      <c r="K88" s="149" t="str">
        <f>IF(③エントリー!P72="","",③エントリー!P72)&amp;IF(③エントリー!Q72="","","→"&amp;③エントリー!Q72)</f>
        <v/>
      </c>
    </row>
    <row r="89" spans="1:11" x14ac:dyDescent="0.45">
      <c r="A89" s="148" t="str">
        <f>IF(③エントリー!E73="","",③エントリー!E73)</f>
        <v/>
      </c>
      <c r="B89" s="148" t="str">
        <f>IF(③エントリー!F73="","",③エントリー!F73)</f>
        <v/>
      </c>
      <c r="C89" s="149"/>
      <c r="D89" s="183" t="str">
        <f>IF(③エントリー!G73="","",③エントリー!G73&amp;" "&amp;③エントリー!H73)&amp;IF(③エントリー!I73="",""," ("&amp;③エントリー!I73&amp;" "&amp;③エントリー!J73&amp;")")</f>
        <v/>
      </c>
      <c r="E89" s="184"/>
      <c r="F89" s="184"/>
      <c r="G89" s="149" t="str">
        <f>IF(③エントリー!K73="","",③エントリー!K73)&amp;IF(③エントリー!L73="","","・"&amp;③エントリー!L73&amp;"年")</f>
        <v/>
      </c>
      <c r="H89" s="148" t="str">
        <f>IF(③エントリー!M73="","",③エントリー!M73)</f>
        <v/>
      </c>
      <c r="I89" s="148" t="str">
        <f>IF(③エントリー!N73="","",③エントリー!N73)</f>
        <v/>
      </c>
      <c r="J89" s="148" t="str">
        <f>IF(③エントリー!O73="","",③エントリー!O73)</f>
        <v/>
      </c>
      <c r="K89" s="149" t="str">
        <f>IF(③エントリー!P73="","",③エントリー!P73)&amp;IF(③エントリー!Q73="","","→"&amp;③エントリー!Q73)</f>
        <v/>
      </c>
    </row>
    <row r="90" spans="1:11" x14ac:dyDescent="0.45">
      <c r="A90" s="148" t="str">
        <f>IF(③エントリー!E74="","",③エントリー!E74)</f>
        <v/>
      </c>
      <c r="B90" s="148" t="str">
        <f>IF(③エントリー!F74="","",③エントリー!F74)</f>
        <v/>
      </c>
      <c r="C90" s="149"/>
      <c r="D90" s="183" t="str">
        <f>IF(③エントリー!G74="","",③エントリー!G74&amp;" "&amp;③エントリー!H74)&amp;IF(③エントリー!I74="",""," ("&amp;③エントリー!I74&amp;" "&amp;③エントリー!J74&amp;")")</f>
        <v/>
      </c>
      <c r="E90" s="184"/>
      <c r="F90" s="184"/>
      <c r="G90" s="149" t="str">
        <f>IF(③エントリー!K74="","",③エントリー!K74)&amp;IF(③エントリー!L74="","","・"&amp;③エントリー!L74&amp;"年")</f>
        <v/>
      </c>
      <c r="H90" s="148" t="str">
        <f>IF(③エントリー!M74="","",③エントリー!M74)</f>
        <v/>
      </c>
      <c r="I90" s="148" t="str">
        <f>IF(③エントリー!N74="","",③エントリー!N74)</f>
        <v/>
      </c>
      <c r="J90" s="148" t="str">
        <f>IF(③エントリー!O74="","",③エントリー!O74)</f>
        <v/>
      </c>
      <c r="K90" s="149" t="str">
        <f>IF(③エントリー!P74="","",③エントリー!P74)&amp;IF(③エントリー!Q74="","","→"&amp;③エントリー!Q74)</f>
        <v/>
      </c>
    </row>
    <row r="91" spans="1:11" x14ac:dyDescent="0.45">
      <c r="A91" s="148" t="str">
        <f>IF(③エントリー!E75="","",③エントリー!E75)</f>
        <v/>
      </c>
      <c r="B91" s="148" t="str">
        <f>IF(③エントリー!F75="","",③エントリー!F75)</f>
        <v/>
      </c>
      <c r="C91" s="149"/>
      <c r="D91" s="183" t="str">
        <f>IF(③エントリー!G75="","",③エントリー!G75&amp;" "&amp;③エントリー!H75)&amp;IF(③エントリー!I75="",""," ("&amp;③エントリー!I75&amp;" "&amp;③エントリー!J75&amp;")")</f>
        <v/>
      </c>
      <c r="E91" s="184"/>
      <c r="F91" s="184"/>
      <c r="G91" s="149" t="str">
        <f>IF(③エントリー!K75="","",③エントリー!K75)&amp;IF(③エントリー!L75="","","・"&amp;③エントリー!L75&amp;"年")</f>
        <v/>
      </c>
      <c r="H91" s="148" t="str">
        <f>IF(③エントリー!M75="","",③エントリー!M75)</f>
        <v/>
      </c>
      <c r="I91" s="148" t="str">
        <f>IF(③エントリー!N75="","",③エントリー!N75)</f>
        <v/>
      </c>
      <c r="J91" s="148" t="str">
        <f>IF(③エントリー!O75="","",③エントリー!O75)</f>
        <v/>
      </c>
      <c r="K91" s="149" t="str">
        <f>IF(③エントリー!P75="","",③エントリー!P75)&amp;IF(③エントリー!Q75="","","→"&amp;③エントリー!Q75)</f>
        <v/>
      </c>
    </row>
    <row r="92" spans="1:11" x14ac:dyDescent="0.45">
      <c r="A92" s="148" t="str">
        <f>IF(③エントリー!E76="","",③エントリー!E76)</f>
        <v/>
      </c>
      <c r="B92" s="148" t="str">
        <f>IF(③エントリー!F76="","",③エントリー!F76)</f>
        <v/>
      </c>
      <c r="C92" s="149"/>
      <c r="D92" s="183" t="str">
        <f>IF(③エントリー!G76="","",③エントリー!G76&amp;" "&amp;③エントリー!H76)&amp;IF(③エントリー!I76="",""," ("&amp;③エントリー!I76&amp;" "&amp;③エントリー!J76&amp;")")</f>
        <v/>
      </c>
      <c r="E92" s="184"/>
      <c r="F92" s="184"/>
      <c r="G92" s="149" t="str">
        <f>IF(③エントリー!K76="","",③エントリー!K76)&amp;IF(③エントリー!L76="","","・"&amp;③エントリー!L76&amp;"年")</f>
        <v/>
      </c>
      <c r="H92" s="148" t="str">
        <f>IF(③エントリー!M76="","",③エントリー!M76)</f>
        <v/>
      </c>
      <c r="I92" s="148" t="str">
        <f>IF(③エントリー!N76="","",③エントリー!N76)</f>
        <v/>
      </c>
      <c r="J92" s="148" t="str">
        <f>IF(③エントリー!O76="","",③エントリー!O76)</f>
        <v/>
      </c>
      <c r="K92" s="149" t="str">
        <f>IF(③エントリー!P76="","",③エントリー!P76)&amp;IF(③エントリー!Q76="","","→"&amp;③エントリー!Q76)</f>
        <v/>
      </c>
    </row>
    <row r="93" spans="1:11" x14ac:dyDescent="0.45">
      <c r="A93" s="148" t="str">
        <f>IF(③エントリー!E77="","",③エントリー!E77)</f>
        <v/>
      </c>
      <c r="B93" s="148" t="str">
        <f>IF(③エントリー!F77="","",③エントリー!F77)</f>
        <v/>
      </c>
      <c r="C93" s="149"/>
      <c r="D93" s="183" t="str">
        <f>IF(③エントリー!G77="","",③エントリー!G77&amp;" "&amp;③エントリー!H77)&amp;IF(③エントリー!I77="",""," ("&amp;③エントリー!I77&amp;" "&amp;③エントリー!J77&amp;")")</f>
        <v/>
      </c>
      <c r="E93" s="184"/>
      <c r="F93" s="184"/>
      <c r="G93" s="149" t="str">
        <f>IF(③エントリー!K77="","",③エントリー!K77)&amp;IF(③エントリー!L77="","","・"&amp;③エントリー!L77&amp;"年")</f>
        <v/>
      </c>
      <c r="H93" s="148" t="str">
        <f>IF(③エントリー!M77="","",③エントリー!M77)</f>
        <v/>
      </c>
      <c r="I93" s="148" t="str">
        <f>IF(③エントリー!N77="","",③エントリー!N77)</f>
        <v/>
      </c>
      <c r="J93" s="148" t="str">
        <f>IF(③エントリー!O77="","",③エントリー!O77)</f>
        <v/>
      </c>
      <c r="K93" s="149" t="str">
        <f>IF(③エントリー!P77="","",③エントリー!P77)&amp;IF(③エントリー!Q77="","","→"&amp;③エントリー!Q77)</f>
        <v/>
      </c>
    </row>
    <row r="94" spans="1:11" x14ac:dyDescent="0.45">
      <c r="A94" s="148" t="str">
        <f>IF(③エントリー!E78="","",③エントリー!E78)</f>
        <v/>
      </c>
      <c r="B94" s="148" t="str">
        <f>IF(③エントリー!F78="","",③エントリー!F78)</f>
        <v/>
      </c>
      <c r="C94" s="149"/>
      <c r="D94" s="183" t="str">
        <f>IF(③エントリー!G78="","",③エントリー!G78&amp;" "&amp;③エントリー!H78)&amp;IF(③エントリー!I78="",""," ("&amp;③エントリー!I78&amp;" "&amp;③エントリー!J78&amp;")")</f>
        <v/>
      </c>
      <c r="E94" s="184"/>
      <c r="F94" s="184"/>
      <c r="G94" s="149" t="str">
        <f>IF(③エントリー!K78="","",③エントリー!K78)&amp;IF(③エントリー!L78="","","・"&amp;③エントリー!L78&amp;"年")</f>
        <v/>
      </c>
      <c r="H94" s="148" t="str">
        <f>IF(③エントリー!M78="","",③エントリー!M78)</f>
        <v/>
      </c>
      <c r="I94" s="148" t="str">
        <f>IF(③エントリー!N78="","",③エントリー!N78)</f>
        <v/>
      </c>
      <c r="J94" s="148" t="str">
        <f>IF(③エントリー!O78="","",③エントリー!O78)</f>
        <v/>
      </c>
      <c r="K94" s="149" t="str">
        <f>IF(③エントリー!P78="","",③エントリー!P78)&amp;IF(③エントリー!Q78="","","→"&amp;③エントリー!Q78)</f>
        <v/>
      </c>
    </row>
    <row r="95" spans="1:11" x14ac:dyDescent="0.45">
      <c r="A95" s="148" t="str">
        <f>IF(③エントリー!E79="","",③エントリー!E79)</f>
        <v/>
      </c>
      <c r="B95" s="148" t="str">
        <f>IF(③エントリー!F79="","",③エントリー!F79)</f>
        <v/>
      </c>
      <c r="C95" s="149"/>
      <c r="D95" s="183" t="str">
        <f>IF(③エントリー!G79="","",③エントリー!G79&amp;" "&amp;③エントリー!H79)&amp;IF(③エントリー!I79="",""," ("&amp;③エントリー!I79&amp;" "&amp;③エントリー!J79&amp;")")</f>
        <v/>
      </c>
      <c r="E95" s="184"/>
      <c r="F95" s="184"/>
      <c r="G95" s="149" t="str">
        <f>IF(③エントリー!K79="","",③エントリー!K79)&amp;IF(③エントリー!L79="","","・"&amp;③エントリー!L79&amp;"年")</f>
        <v/>
      </c>
      <c r="H95" s="148" t="str">
        <f>IF(③エントリー!M79="","",③エントリー!M79)</f>
        <v/>
      </c>
      <c r="I95" s="148" t="str">
        <f>IF(③エントリー!N79="","",③エントリー!N79)</f>
        <v/>
      </c>
      <c r="J95" s="148" t="str">
        <f>IF(③エントリー!O79="","",③エントリー!O79)</f>
        <v/>
      </c>
      <c r="K95" s="149" t="str">
        <f>IF(③エントリー!P79="","",③エントリー!P79)&amp;IF(③エントリー!Q79="","","→"&amp;③エントリー!Q79)</f>
        <v/>
      </c>
    </row>
    <row r="96" spans="1:11" x14ac:dyDescent="0.45">
      <c r="A96" s="148" t="str">
        <f>IF(③エントリー!E80="","",③エントリー!E80)</f>
        <v/>
      </c>
      <c r="B96" s="148" t="str">
        <f>IF(③エントリー!F80="","",③エントリー!F80)</f>
        <v/>
      </c>
      <c r="C96" s="149"/>
      <c r="D96" s="183" t="str">
        <f>IF(③エントリー!G80="","",③エントリー!G80&amp;" "&amp;③エントリー!H80)&amp;IF(③エントリー!I80="",""," ("&amp;③エントリー!I80&amp;" "&amp;③エントリー!J80&amp;")")</f>
        <v/>
      </c>
      <c r="E96" s="184"/>
      <c r="F96" s="184"/>
      <c r="G96" s="149" t="str">
        <f>IF(③エントリー!K80="","",③エントリー!K80)&amp;IF(③エントリー!L80="","","・"&amp;③エントリー!L80&amp;"年")</f>
        <v/>
      </c>
      <c r="H96" s="148" t="str">
        <f>IF(③エントリー!M80="","",③エントリー!M80)</f>
        <v/>
      </c>
      <c r="I96" s="148" t="str">
        <f>IF(③エントリー!N80="","",③エントリー!N80)</f>
        <v/>
      </c>
      <c r="J96" s="148" t="str">
        <f>IF(③エントリー!O80="","",③エントリー!O80)</f>
        <v/>
      </c>
      <c r="K96" s="149" t="str">
        <f>IF(③エントリー!P80="","",③エントリー!P80)&amp;IF(③エントリー!Q80="","","→"&amp;③エントリー!Q80)</f>
        <v/>
      </c>
    </row>
    <row r="97" spans="1:11" x14ac:dyDescent="0.45">
      <c r="A97" s="148" t="str">
        <f>IF(③エントリー!E81="","",③エントリー!E81)</f>
        <v/>
      </c>
      <c r="B97" s="148" t="str">
        <f>IF(③エントリー!F81="","",③エントリー!F81)</f>
        <v/>
      </c>
      <c r="C97" s="149"/>
      <c r="D97" s="183" t="str">
        <f>IF(③エントリー!G81="","",③エントリー!G81&amp;" "&amp;③エントリー!H81)&amp;IF(③エントリー!I81="",""," ("&amp;③エントリー!I81&amp;" "&amp;③エントリー!J81&amp;")")</f>
        <v/>
      </c>
      <c r="E97" s="184"/>
      <c r="F97" s="184"/>
      <c r="G97" s="149" t="str">
        <f>IF(③エントリー!K81="","",③エントリー!K81)&amp;IF(③エントリー!L81="","","・"&amp;③エントリー!L81&amp;"年")</f>
        <v/>
      </c>
      <c r="H97" s="148" t="str">
        <f>IF(③エントリー!M81="","",③エントリー!M81)</f>
        <v/>
      </c>
      <c r="I97" s="148" t="str">
        <f>IF(③エントリー!N81="","",③エントリー!N81)</f>
        <v/>
      </c>
      <c r="J97" s="148" t="str">
        <f>IF(③エントリー!O81="","",③エントリー!O81)</f>
        <v/>
      </c>
      <c r="K97" s="149" t="str">
        <f>IF(③エントリー!P81="","",③エントリー!P81)&amp;IF(③エントリー!Q81="","","→"&amp;③エントリー!Q81)</f>
        <v/>
      </c>
    </row>
    <row r="98" spans="1:11" x14ac:dyDescent="0.45">
      <c r="A98" s="148" t="str">
        <f>IF(③エントリー!E82="","",③エントリー!E82)</f>
        <v/>
      </c>
      <c r="B98" s="148" t="str">
        <f>IF(③エントリー!F82="","",③エントリー!F82)</f>
        <v/>
      </c>
      <c r="C98" s="149"/>
      <c r="D98" s="183" t="str">
        <f>IF(③エントリー!G82="","",③エントリー!G82&amp;" "&amp;③エントリー!H82)&amp;IF(③エントリー!I82="",""," ("&amp;③エントリー!I82&amp;" "&amp;③エントリー!J82&amp;")")</f>
        <v/>
      </c>
      <c r="E98" s="184"/>
      <c r="F98" s="184"/>
      <c r="G98" s="149" t="str">
        <f>IF(③エントリー!K82="","",③エントリー!K82)&amp;IF(③エントリー!L82="","","・"&amp;③エントリー!L82&amp;"年")</f>
        <v/>
      </c>
      <c r="H98" s="148" t="str">
        <f>IF(③エントリー!M82="","",③エントリー!M82)</f>
        <v/>
      </c>
      <c r="I98" s="148" t="str">
        <f>IF(③エントリー!N82="","",③エントリー!N82)</f>
        <v/>
      </c>
      <c r="J98" s="148" t="str">
        <f>IF(③エントリー!O82="","",③エントリー!O82)</f>
        <v/>
      </c>
      <c r="K98" s="149" t="str">
        <f>IF(③エントリー!P82="","",③エントリー!P82)&amp;IF(③エントリー!Q82="","","→"&amp;③エントリー!Q82)</f>
        <v/>
      </c>
    </row>
    <row r="99" spans="1:11" x14ac:dyDescent="0.45">
      <c r="A99" s="148" t="str">
        <f>IF(③エントリー!E83="","",③エントリー!E83)</f>
        <v/>
      </c>
      <c r="B99" s="148" t="str">
        <f>IF(③エントリー!F83="","",③エントリー!F83)</f>
        <v/>
      </c>
      <c r="C99" s="149"/>
      <c r="D99" s="183" t="str">
        <f>IF(③エントリー!G83="","",③エントリー!G83&amp;" "&amp;③エントリー!H83)&amp;IF(③エントリー!I83="",""," ("&amp;③エントリー!I83&amp;" "&amp;③エントリー!J83&amp;")")</f>
        <v/>
      </c>
      <c r="E99" s="184"/>
      <c r="F99" s="184"/>
      <c r="G99" s="149" t="str">
        <f>IF(③エントリー!K83="","",③エントリー!K83)&amp;IF(③エントリー!L83="","","・"&amp;③エントリー!L83&amp;"年")</f>
        <v/>
      </c>
      <c r="H99" s="148" t="str">
        <f>IF(③エントリー!M83="","",③エントリー!M83)</f>
        <v/>
      </c>
      <c r="I99" s="148" t="str">
        <f>IF(③エントリー!N83="","",③エントリー!N83)</f>
        <v/>
      </c>
      <c r="J99" s="148" t="str">
        <f>IF(③エントリー!O83="","",③エントリー!O83)</f>
        <v/>
      </c>
      <c r="K99" s="149" t="str">
        <f>IF(③エントリー!P83="","",③エントリー!P83)&amp;IF(③エントリー!Q83="","","→"&amp;③エントリー!Q83)</f>
        <v/>
      </c>
    </row>
    <row r="100" spans="1:11" x14ac:dyDescent="0.45">
      <c r="A100" s="148" t="str">
        <f>IF(③エントリー!E84="","",③エントリー!E84)</f>
        <v/>
      </c>
      <c r="B100" s="148" t="str">
        <f>IF(③エントリー!F84="","",③エントリー!F84)</f>
        <v/>
      </c>
      <c r="C100" s="149"/>
      <c r="D100" s="183" t="str">
        <f>IF(③エントリー!G84="","",③エントリー!G84&amp;" "&amp;③エントリー!H84)&amp;IF(③エントリー!I84="",""," ("&amp;③エントリー!I84&amp;" "&amp;③エントリー!J84&amp;")")</f>
        <v/>
      </c>
      <c r="E100" s="184"/>
      <c r="F100" s="184"/>
      <c r="G100" s="149" t="str">
        <f>IF(③エントリー!K84="","",③エントリー!K84)&amp;IF(③エントリー!L84="","","・"&amp;③エントリー!L84&amp;"年")</f>
        <v/>
      </c>
      <c r="H100" s="148" t="str">
        <f>IF(③エントリー!M84="","",③エントリー!M84)</f>
        <v/>
      </c>
      <c r="I100" s="148" t="str">
        <f>IF(③エントリー!N84="","",③エントリー!N84)</f>
        <v/>
      </c>
      <c r="J100" s="148" t="str">
        <f>IF(③エントリー!O84="","",③エントリー!O84)</f>
        <v/>
      </c>
      <c r="K100" s="149" t="str">
        <f>IF(③エントリー!P84="","",③エントリー!P84)&amp;IF(③エントリー!Q84="","","→"&amp;③エントリー!Q84)</f>
        <v/>
      </c>
    </row>
    <row r="101" spans="1:11" x14ac:dyDescent="0.45">
      <c r="A101" s="148" t="str">
        <f>IF(③エントリー!E85="","",③エントリー!E85)</f>
        <v/>
      </c>
      <c r="B101" s="148" t="str">
        <f>IF(③エントリー!F85="","",③エントリー!F85)</f>
        <v/>
      </c>
      <c r="C101" s="149"/>
      <c r="D101" s="183" t="str">
        <f>IF(③エントリー!G85="","",③エントリー!G85&amp;" "&amp;③エントリー!H85)&amp;IF(③エントリー!I85="",""," ("&amp;③エントリー!I85&amp;" "&amp;③エントリー!J85&amp;")")</f>
        <v/>
      </c>
      <c r="E101" s="184"/>
      <c r="F101" s="184"/>
      <c r="G101" s="149" t="str">
        <f>IF(③エントリー!K85="","",③エントリー!K85)&amp;IF(③エントリー!L85="","","・"&amp;③エントリー!L85&amp;"年")</f>
        <v/>
      </c>
      <c r="H101" s="148" t="str">
        <f>IF(③エントリー!M85="","",③エントリー!M85)</f>
        <v/>
      </c>
      <c r="I101" s="148" t="str">
        <f>IF(③エントリー!N85="","",③エントリー!N85)</f>
        <v/>
      </c>
      <c r="J101" s="148" t="str">
        <f>IF(③エントリー!O85="","",③エントリー!O85)</f>
        <v/>
      </c>
      <c r="K101" s="149" t="str">
        <f>IF(③エントリー!P85="","",③エントリー!P85)&amp;IF(③エントリー!Q85="","","→"&amp;③エントリー!Q85)</f>
        <v/>
      </c>
    </row>
    <row r="102" spans="1:11" x14ac:dyDescent="0.45">
      <c r="A102" s="148" t="str">
        <f>IF(③エントリー!E86="","",③エントリー!E86)</f>
        <v/>
      </c>
      <c r="B102" s="148" t="str">
        <f>IF(③エントリー!F86="","",③エントリー!F86)</f>
        <v/>
      </c>
      <c r="C102" s="149"/>
      <c r="D102" s="183" t="str">
        <f>IF(③エントリー!G86="","",③エントリー!G86&amp;" "&amp;③エントリー!H86)&amp;IF(③エントリー!I86="",""," ("&amp;③エントリー!I86&amp;" "&amp;③エントリー!J86&amp;")")</f>
        <v/>
      </c>
      <c r="E102" s="184"/>
      <c r="F102" s="184"/>
      <c r="G102" s="149" t="str">
        <f>IF(③エントリー!K86="","",③エントリー!K86)&amp;IF(③エントリー!L86="","","・"&amp;③エントリー!L86&amp;"年")</f>
        <v/>
      </c>
      <c r="H102" s="148" t="str">
        <f>IF(③エントリー!M86="","",③エントリー!M86)</f>
        <v/>
      </c>
      <c r="I102" s="148" t="str">
        <f>IF(③エントリー!N86="","",③エントリー!N86)</f>
        <v/>
      </c>
      <c r="J102" s="148" t="str">
        <f>IF(③エントリー!O86="","",③エントリー!O86)</f>
        <v/>
      </c>
      <c r="K102" s="149" t="str">
        <f>IF(③エントリー!P86="","",③エントリー!P86)&amp;IF(③エントリー!Q86="","","→"&amp;③エントリー!Q86)</f>
        <v/>
      </c>
    </row>
    <row r="103" spans="1:11" x14ac:dyDescent="0.45">
      <c r="A103" s="148" t="str">
        <f>IF(③エントリー!E87="","",③エントリー!E87)</f>
        <v/>
      </c>
      <c r="B103" s="148" t="str">
        <f>IF(③エントリー!F87="","",③エントリー!F87)</f>
        <v/>
      </c>
      <c r="C103" s="149"/>
      <c r="D103" s="183" t="str">
        <f>IF(③エントリー!G87="","",③エントリー!G87&amp;" "&amp;③エントリー!H87)&amp;IF(③エントリー!I87="",""," ("&amp;③エントリー!I87&amp;" "&amp;③エントリー!J87&amp;")")</f>
        <v/>
      </c>
      <c r="E103" s="184"/>
      <c r="F103" s="184"/>
      <c r="G103" s="149" t="str">
        <f>IF(③エントリー!K87="","",③エントリー!K87)&amp;IF(③エントリー!L87="","","・"&amp;③エントリー!L87&amp;"年")</f>
        <v/>
      </c>
      <c r="H103" s="148" t="str">
        <f>IF(③エントリー!M87="","",③エントリー!M87)</f>
        <v/>
      </c>
      <c r="I103" s="148" t="str">
        <f>IF(③エントリー!N87="","",③エントリー!N87)</f>
        <v/>
      </c>
      <c r="J103" s="148" t="str">
        <f>IF(③エントリー!O87="","",③エントリー!O87)</f>
        <v/>
      </c>
      <c r="K103" s="149" t="str">
        <f>IF(③エントリー!P87="","",③エントリー!P87)&amp;IF(③エントリー!Q87="","","→"&amp;③エントリー!Q87)</f>
        <v/>
      </c>
    </row>
    <row r="104" spans="1:11" x14ac:dyDescent="0.45">
      <c r="A104" s="148" t="str">
        <f>IF(③エントリー!E88="","",③エントリー!E88)</f>
        <v/>
      </c>
      <c r="B104" s="148" t="str">
        <f>IF(③エントリー!F88="","",③エントリー!F88)</f>
        <v/>
      </c>
      <c r="C104" s="149"/>
      <c r="D104" s="183" t="str">
        <f>IF(③エントリー!G88="","",③エントリー!G88&amp;" "&amp;③エントリー!H88)&amp;IF(③エントリー!I88="",""," ("&amp;③エントリー!I88&amp;" "&amp;③エントリー!J88&amp;")")</f>
        <v/>
      </c>
      <c r="E104" s="184"/>
      <c r="F104" s="184"/>
      <c r="G104" s="149" t="str">
        <f>IF(③エントリー!K88="","",③エントリー!K88)&amp;IF(③エントリー!L88="","","・"&amp;③エントリー!L88&amp;"年")</f>
        <v/>
      </c>
      <c r="H104" s="148" t="str">
        <f>IF(③エントリー!M88="","",③エントリー!M88)</f>
        <v/>
      </c>
      <c r="I104" s="148" t="str">
        <f>IF(③エントリー!N88="","",③エントリー!N88)</f>
        <v/>
      </c>
      <c r="J104" s="148" t="str">
        <f>IF(③エントリー!O88="","",③エントリー!O88)</f>
        <v/>
      </c>
      <c r="K104" s="149" t="str">
        <f>IF(③エントリー!P88="","",③エントリー!P88)&amp;IF(③エントリー!Q88="","","→"&amp;③エントリー!Q88)</f>
        <v/>
      </c>
    </row>
    <row r="105" spans="1:11" x14ac:dyDescent="0.45">
      <c r="A105" s="148" t="str">
        <f>IF(③エントリー!E89="","",③エントリー!E89)</f>
        <v/>
      </c>
      <c r="B105" s="148" t="str">
        <f>IF(③エントリー!F89="","",③エントリー!F89)</f>
        <v/>
      </c>
      <c r="C105" s="149"/>
      <c r="D105" s="183" t="str">
        <f>IF(③エントリー!G89="","",③エントリー!G89&amp;" "&amp;③エントリー!H89)&amp;IF(③エントリー!I89="",""," ("&amp;③エントリー!I89&amp;" "&amp;③エントリー!J89&amp;")")</f>
        <v/>
      </c>
      <c r="E105" s="184"/>
      <c r="F105" s="184"/>
      <c r="G105" s="149" t="str">
        <f>IF(③エントリー!K89="","",③エントリー!K89)&amp;IF(③エントリー!L89="","","・"&amp;③エントリー!L89&amp;"年")</f>
        <v/>
      </c>
      <c r="H105" s="148" t="str">
        <f>IF(③エントリー!M89="","",③エントリー!M89)</f>
        <v/>
      </c>
      <c r="I105" s="148" t="str">
        <f>IF(③エントリー!N89="","",③エントリー!N89)</f>
        <v/>
      </c>
      <c r="J105" s="148" t="str">
        <f>IF(③エントリー!O89="","",③エントリー!O89)</f>
        <v/>
      </c>
      <c r="K105" s="149" t="str">
        <f>IF(③エントリー!P89="","",③エントリー!P89)&amp;IF(③エントリー!Q89="","","→"&amp;③エントリー!Q89)</f>
        <v/>
      </c>
    </row>
    <row r="106" spans="1:11" x14ac:dyDescent="0.45">
      <c r="A106" s="148" t="str">
        <f>IF(③エントリー!E90="","",③エントリー!E90)</f>
        <v/>
      </c>
      <c r="B106" s="148" t="str">
        <f>IF(③エントリー!F90="","",③エントリー!F90)</f>
        <v/>
      </c>
      <c r="C106" s="149"/>
      <c r="D106" s="183" t="str">
        <f>IF(③エントリー!G90="","",③エントリー!G90&amp;" "&amp;③エントリー!H90)&amp;IF(③エントリー!I90="",""," ("&amp;③エントリー!I90&amp;" "&amp;③エントリー!J90&amp;")")</f>
        <v/>
      </c>
      <c r="E106" s="184"/>
      <c r="F106" s="184"/>
      <c r="G106" s="149" t="str">
        <f>IF(③エントリー!K90="","",③エントリー!K90)&amp;IF(③エントリー!L90="","","・"&amp;③エントリー!L90&amp;"年")</f>
        <v/>
      </c>
      <c r="H106" s="148" t="str">
        <f>IF(③エントリー!M90="","",③エントリー!M90)</f>
        <v/>
      </c>
      <c r="I106" s="148" t="str">
        <f>IF(③エントリー!N90="","",③エントリー!N90)</f>
        <v/>
      </c>
      <c r="J106" s="148" t="str">
        <f>IF(③エントリー!O90="","",③エントリー!O90)</f>
        <v/>
      </c>
      <c r="K106" s="149" t="str">
        <f>IF(③エントリー!P90="","",③エントリー!P90)&amp;IF(③エントリー!Q90="","","→"&amp;③エントリー!Q90)</f>
        <v/>
      </c>
    </row>
    <row r="107" spans="1:11" x14ac:dyDescent="0.45">
      <c r="A107" s="148" t="str">
        <f>IF(③エントリー!E91="","",③エントリー!E91)</f>
        <v/>
      </c>
      <c r="B107" s="148" t="str">
        <f>IF(③エントリー!F91="","",③エントリー!F91)</f>
        <v/>
      </c>
      <c r="C107" s="149"/>
      <c r="D107" s="183" t="str">
        <f>IF(③エントリー!G91="","",③エントリー!G91&amp;" "&amp;③エントリー!H91)&amp;IF(③エントリー!I91="",""," ("&amp;③エントリー!I91&amp;" "&amp;③エントリー!J91&amp;")")</f>
        <v/>
      </c>
      <c r="E107" s="184"/>
      <c r="F107" s="184"/>
      <c r="G107" s="149" t="str">
        <f>IF(③エントリー!K91="","",③エントリー!K91)&amp;IF(③エントリー!L91="","","・"&amp;③エントリー!L91&amp;"年")</f>
        <v/>
      </c>
      <c r="H107" s="148" t="str">
        <f>IF(③エントリー!M91="","",③エントリー!M91)</f>
        <v/>
      </c>
      <c r="I107" s="148" t="str">
        <f>IF(③エントリー!N91="","",③エントリー!N91)</f>
        <v/>
      </c>
      <c r="J107" s="148" t="str">
        <f>IF(③エントリー!O91="","",③エントリー!O91)</f>
        <v/>
      </c>
      <c r="K107" s="149" t="str">
        <f>IF(③エントリー!P91="","",③エントリー!P91)&amp;IF(③エントリー!Q91="","","→"&amp;③エントリー!Q91)</f>
        <v/>
      </c>
    </row>
    <row r="108" spans="1:11" x14ac:dyDescent="0.45">
      <c r="A108" s="148" t="str">
        <f>IF(③エントリー!E92="","",③エントリー!E92)</f>
        <v/>
      </c>
      <c r="B108" s="148" t="str">
        <f>IF(③エントリー!F92="","",③エントリー!F92)</f>
        <v/>
      </c>
      <c r="C108" s="149"/>
      <c r="D108" s="183" t="str">
        <f>IF(③エントリー!G92="","",③エントリー!G92&amp;" "&amp;③エントリー!H92)&amp;IF(③エントリー!I92="",""," ("&amp;③エントリー!I92&amp;" "&amp;③エントリー!J92&amp;")")</f>
        <v/>
      </c>
      <c r="E108" s="184"/>
      <c r="F108" s="184"/>
      <c r="G108" s="149" t="str">
        <f>IF(③エントリー!K92="","",③エントリー!K92)&amp;IF(③エントリー!L92="","","・"&amp;③エントリー!L92&amp;"年")</f>
        <v/>
      </c>
      <c r="H108" s="148" t="str">
        <f>IF(③エントリー!M92="","",③エントリー!M92)</f>
        <v/>
      </c>
      <c r="I108" s="148" t="str">
        <f>IF(③エントリー!N92="","",③エントリー!N92)</f>
        <v/>
      </c>
      <c r="J108" s="148" t="str">
        <f>IF(③エントリー!O92="","",③エントリー!O92)</f>
        <v/>
      </c>
      <c r="K108" s="149" t="str">
        <f>IF(③エントリー!P92="","",③エントリー!P92)&amp;IF(③エントリー!Q92="","","→"&amp;③エントリー!Q92)</f>
        <v/>
      </c>
    </row>
    <row r="109" spans="1:11" x14ac:dyDescent="0.45">
      <c r="A109" s="148" t="str">
        <f>IF(③エントリー!E93="","",③エントリー!E93)</f>
        <v/>
      </c>
      <c r="B109" s="148" t="str">
        <f>IF(③エントリー!F93="","",③エントリー!F93)</f>
        <v/>
      </c>
      <c r="C109" s="149"/>
      <c r="D109" s="183" t="str">
        <f>IF(③エントリー!G93="","",③エントリー!G93&amp;" "&amp;③エントリー!H93)&amp;IF(③エントリー!I93="",""," ("&amp;③エントリー!I93&amp;" "&amp;③エントリー!J93&amp;")")</f>
        <v/>
      </c>
      <c r="E109" s="184"/>
      <c r="F109" s="184"/>
      <c r="G109" s="149" t="str">
        <f>IF(③エントリー!K93="","",③エントリー!K93)&amp;IF(③エントリー!L93="","","・"&amp;③エントリー!L93&amp;"年")</f>
        <v/>
      </c>
      <c r="H109" s="148" t="str">
        <f>IF(③エントリー!M93="","",③エントリー!M93)</f>
        <v/>
      </c>
      <c r="I109" s="148" t="str">
        <f>IF(③エントリー!N93="","",③エントリー!N93)</f>
        <v/>
      </c>
      <c r="J109" s="148" t="str">
        <f>IF(③エントリー!O93="","",③エントリー!O93)</f>
        <v/>
      </c>
      <c r="K109" s="149" t="str">
        <f>IF(③エントリー!P93="","",③エントリー!P93)&amp;IF(③エントリー!Q93="","","→"&amp;③エントリー!Q93)</f>
        <v/>
      </c>
    </row>
    <row r="110" spans="1:11" x14ac:dyDescent="0.45">
      <c r="A110" s="148" t="str">
        <f>IF(③エントリー!E94="","",③エントリー!E94)</f>
        <v/>
      </c>
      <c r="B110" s="148" t="str">
        <f>IF(③エントリー!F94="","",③エントリー!F94)</f>
        <v/>
      </c>
      <c r="C110" s="149"/>
      <c r="D110" s="183" t="str">
        <f>IF(③エントリー!G94="","",③エントリー!G94&amp;" "&amp;③エントリー!H94)&amp;IF(③エントリー!I94="",""," ("&amp;③エントリー!I94&amp;" "&amp;③エントリー!J94&amp;")")</f>
        <v/>
      </c>
      <c r="E110" s="184"/>
      <c r="F110" s="184"/>
      <c r="G110" s="149" t="str">
        <f>IF(③エントリー!K94="","",③エントリー!K94)&amp;IF(③エントリー!L94="","","・"&amp;③エントリー!L94&amp;"年")</f>
        <v/>
      </c>
      <c r="H110" s="148" t="str">
        <f>IF(③エントリー!M94="","",③エントリー!M94)</f>
        <v/>
      </c>
      <c r="I110" s="148" t="str">
        <f>IF(③エントリー!N94="","",③エントリー!N94)</f>
        <v/>
      </c>
      <c r="J110" s="148" t="str">
        <f>IF(③エントリー!O94="","",③エントリー!O94)</f>
        <v/>
      </c>
      <c r="K110" s="149" t="str">
        <f>IF(③エントリー!P94="","",③エントリー!P94)&amp;IF(③エントリー!Q94="","","→"&amp;③エントリー!Q94)</f>
        <v/>
      </c>
    </row>
    <row r="111" spans="1:11" x14ac:dyDescent="0.45">
      <c r="A111" s="148" t="str">
        <f>IF(③エントリー!E95="","",③エントリー!E95)</f>
        <v/>
      </c>
      <c r="B111" s="148" t="str">
        <f>IF(③エントリー!F95="","",③エントリー!F95)</f>
        <v/>
      </c>
      <c r="C111" s="149"/>
      <c r="D111" s="183" t="str">
        <f>IF(③エントリー!G95="","",③エントリー!G95&amp;" "&amp;③エントリー!H95)&amp;IF(③エントリー!I95="",""," ("&amp;③エントリー!I95&amp;" "&amp;③エントリー!J95&amp;")")</f>
        <v/>
      </c>
      <c r="E111" s="184"/>
      <c r="F111" s="184"/>
      <c r="G111" s="149" t="str">
        <f>IF(③エントリー!K95="","",③エントリー!K95)&amp;IF(③エントリー!L95="","","・"&amp;③エントリー!L95&amp;"年")</f>
        <v/>
      </c>
      <c r="H111" s="148" t="str">
        <f>IF(③エントリー!M95="","",③エントリー!M95)</f>
        <v/>
      </c>
      <c r="I111" s="148" t="str">
        <f>IF(③エントリー!N95="","",③エントリー!N95)</f>
        <v/>
      </c>
      <c r="J111" s="148" t="str">
        <f>IF(③エントリー!O95="","",③エントリー!O95)</f>
        <v/>
      </c>
      <c r="K111" s="149" t="str">
        <f>IF(③エントリー!P95="","",③エントリー!P95)&amp;IF(③エントリー!Q95="","","→"&amp;③エントリー!Q95)</f>
        <v/>
      </c>
    </row>
    <row r="112" spans="1:11" x14ac:dyDescent="0.45">
      <c r="A112" s="148" t="str">
        <f>IF(③エントリー!E96="","",③エントリー!E96)</f>
        <v/>
      </c>
      <c r="B112" s="148" t="str">
        <f>IF(③エントリー!F96="","",③エントリー!F96)</f>
        <v/>
      </c>
      <c r="C112" s="149"/>
      <c r="D112" s="183" t="str">
        <f>IF(③エントリー!G96="","",③エントリー!G96&amp;" "&amp;③エントリー!H96)&amp;IF(③エントリー!I96="",""," ("&amp;③エントリー!I96&amp;" "&amp;③エントリー!J96&amp;")")</f>
        <v/>
      </c>
      <c r="E112" s="184"/>
      <c r="F112" s="184"/>
      <c r="G112" s="149" t="str">
        <f>IF(③エントリー!K96="","",③エントリー!K96)&amp;IF(③エントリー!L96="","","・"&amp;③エントリー!L96&amp;"年")</f>
        <v/>
      </c>
      <c r="H112" s="148" t="str">
        <f>IF(③エントリー!M96="","",③エントリー!M96)</f>
        <v/>
      </c>
      <c r="I112" s="148" t="str">
        <f>IF(③エントリー!N96="","",③エントリー!N96)</f>
        <v/>
      </c>
      <c r="J112" s="148" t="str">
        <f>IF(③エントリー!O96="","",③エントリー!O96)</f>
        <v/>
      </c>
      <c r="K112" s="149" t="str">
        <f>IF(③エントリー!P96="","",③エントリー!P96)&amp;IF(③エントリー!Q96="","","→"&amp;③エントリー!Q96)</f>
        <v/>
      </c>
    </row>
    <row r="113" spans="1:11" x14ac:dyDescent="0.45">
      <c r="A113" s="148" t="str">
        <f>IF(③エントリー!E97="","",③エントリー!E97)</f>
        <v/>
      </c>
      <c r="B113" s="148" t="str">
        <f>IF(③エントリー!F97="","",③エントリー!F97)</f>
        <v/>
      </c>
      <c r="C113" s="149"/>
      <c r="D113" s="183" t="str">
        <f>IF(③エントリー!G97="","",③エントリー!G97&amp;" "&amp;③エントリー!H97)&amp;IF(③エントリー!I97="",""," ("&amp;③エントリー!I97&amp;" "&amp;③エントリー!J97&amp;")")</f>
        <v/>
      </c>
      <c r="E113" s="184"/>
      <c r="F113" s="184"/>
      <c r="G113" s="149" t="str">
        <f>IF(③エントリー!K97="","",③エントリー!K97)&amp;IF(③エントリー!L97="","","・"&amp;③エントリー!L97&amp;"年")</f>
        <v/>
      </c>
      <c r="H113" s="148" t="str">
        <f>IF(③エントリー!M97="","",③エントリー!M97)</f>
        <v/>
      </c>
      <c r="I113" s="148" t="str">
        <f>IF(③エントリー!N97="","",③エントリー!N97)</f>
        <v/>
      </c>
      <c r="J113" s="148" t="str">
        <f>IF(③エントリー!O97="","",③エントリー!O97)</f>
        <v/>
      </c>
      <c r="K113" s="149" t="str">
        <f>IF(③エントリー!P97="","",③エントリー!P97)&amp;IF(③エントリー!Q97="","","→"&amp;③エントリー!Q97)</f>
        <v/>
      </c>
    </row>
    <row r="114" spans="1:11" x14ac:dyDescent="0.45">
      <c r="A114" s="148" t="str">
        <f>IF(③エントリー!E98="","",③エントリー!E98)</f>
        <v/>
      </c>
      <c r="B114" s="148" t="str">
        <f>IF(③エントリー!F98="","",③エントリー!F98)</f>
        <v/>
      </c>
      <c r="C114" s="149"/>
      <c r="D114" s="183" t="str">
        <f>IF(③エントリー!G98="","",③エントリー!G98&amp;" "&amp;③エントリー!H98)&amp;IF(③エントリー!I98="",""," ("&amp;③エントリー!I98&amp;" "&amp;③エントリー!J98&amp;")")</f>
        <v/>
      </c>
      <c r="E114" s="184"/>
      <c r="F114" s="184"/>
      <c r="G114" s="149" t="str">
        <f>IF(③エントリー!K98="","",③エントリー!K98)&amp;IF(③エントリー!L98="","","・"&amp;③エントリー!L98&amp;"年")</f>
        <v/>
      </c>
      <c r="H114" s="148" t="str">
        <f>IF(③エントリー!M98="","",③エントリー!M98)</f>
        <v/>
      </c>
      <c r="I114" s="148" t="str">
        <f>IF(③エントリー!N98="","",③エントリー!N98)</f>
        <v/>
      </c>
      <c r="J114" s="148" t="str">
        <f>IF(③エントリー!O98="","",③エントリー!O98)</f>
        <v/>
      </c>
      <c r="K114" s="149" t="str">
        <f>IF(③エントリー!P98="","",③エントリー!P98)&amp;IF(③エントリー!Q98="","","→"&amp;③エントリー!Q98)</f>
        <v/>
      </c>
    </row>
    <row r="115" spans="1:11" x14ac:dyDescent="0.45">
      <c r="A115" s="148" t="str">
        <f>IF(③エントリー!E99="","",③エントリー!E99)</f>
        <v/>
      </c>
      <c r="B115" s="148" t="str">
        <f>IF(③エントリー!F99="","",③エントリー!F99)</f>
        <v/>
      </c>
      <c r="C115" s="149"/>
      <c r="D115" s="183" t="str">
        <f>IF(③エントリー!G99="","",③エントリー!G99&amp;" "&amp;③エントリー!H99)&amp;IF(③エントリー!I99="",""," ("&amp;③エントリー!I99&amp;" "&amp;③エントリー!J99&amp;")")</f>
        <v/>
      </c>
      <c r="E115" s="184"/>
      <c r="F115" s="184"/>
      <c r="G115" s="149" t="str">
        <f>IF(③エントリー!K99="","",③エントリー!K99)&amp;IF(③エントリー!L99="","","・"&amp;③エントリー!L99&amp;"年")</f>
        <v/>
      </c>
      <c r="H115" s="148" t="str">
        <f>IF(③エントリー!M99="","",③エントリー!M99)</f>
        <v/>
      </c>
      <c r="I115" s="148" t="str">
        <f>IF(③エントリー!N99="","",③エントリー!N99)</f>
        <v/>
      </c>
      <c r="J115" s="148" t="str">
        <f>IF(③エントリー!O99="","",③エントリー!O99)</f>
        <v/>
      </c>
      <c r="K115" s="149" t="str">
        <f>IF(③エントリー!P99="","",③エントリー!P99)&amp;IF(③エントリー!Q99="","","→"&amp;③エントリー!Q99)</f>
        <v/>
      </c>
    </row>
    <row r="116" spans="1:11" x14ac:dyDescent="0.45">
      <c r="A116" s="148" t="str">
        <f>IF(③エントリー!E100="","",③エントリー!E100)</f>
        <v/>
      </c>
      <c r="B116" s="148" t="str">
        <f>IF(③エントリー!F100="","",③エントリー!F100)</f>
        <v/>
      </c>
      <c r="C116" s="149"/>
      <c r="D116" s="183" t="str">
        <f>IF(③エントリー!G100="","",③エントリー!G100&amp;" "&amp;③エントリー!H100)&amp;IF(③エントリー!I100="",""," ("&amp;③エントリー!I100&amp;" "&amp;③エントリー!J100&amp;")")</f>
        <v/>
      </c>
      <c r="E116" s="184"/>
      <c r="F116" s="184"/>
      <c r="G116" s="149" t="str">
        <f>IF(③エントリー!K100="","",③エントリー!K100)&amp;IF(③エントリー!L100="","","・"&amp;③エントリー!L100&amp;"年")</f>
        <v/>
      </c>
      <c r="H116" s="148" t="str">
        <f>IF(③エントリー!M100="","",③エントリー!M100)</f>
        <v/>
      </c>
      <c r="I116" s="148" t="str">
        <f>IF(③エントリー!N100="","",③エントリー!N100)</f>
        <v/>
      </c>
      <c r="J116" s="148" t="str">
        <f>IF(③エントリー!O100="","",③エントリー!O100)</f>
        <v/>
      </c>
      <c r="K116" s="149" t="str">
        <f>IF(③エントリー!P100="","",③エントリー!P100)&amp;IF(③エントリー!Q100="","","→"&amp;③エントリー!Q100)</f>
        <v/>
      </c>
    </row>
    <row r="117" spans="1:11" x14ac:dyDescent="0.45">
      <c r="A117" s="148" t="str">
        <f>IF(③エントリー!E101="","",③エントリー!E101)</f>
        <v/>
      </c>
      <c r="B117" s="148" t="str">
        <f>IF(③エントリー!F101="","",③エントリー!F101)</f>
        <v/>
      </c>
      <c r="C117" s="149"/>
      <c r="D117" s="183" t="str">
        <f>IF(③エントリー!G101="","",③エントリー!G101&amp;" "&amp;③エントリー!H101)&amp;IF(③エントリー!I101="",""," ("&amp;③エントリー!I101&amp;" "&amp;③エントリー!J101&amp;")")</f>
        <v/>
      </c>
      <c r="E117" s="184"/>
      <c r="F117" s="184"/>
      <c r="G117" s="149" t="str">
        <f>IF(③エントリー!K101="","",③エントリー!K101)&amp;IF(③エントリー!L101="","","・"&amp;③エントリー!L101&amp;"年")</f>
        <v/>
      </c>
      <c r="H117" s="148" t="str">
        <f>IF(③エントリー!M101="","",③エントリー!M101)</f>
        <v/>
      </c>
      <c r="I117" s="148" t="str">
        <f>IF(③エントリー!N101="","",③エントリー!N101)</f>
        <v/>
      </c>
      <c r="J117" s="148" t="str">
        <f>IF(③エントリー!O101="","",③エントリー!O101)</f>
        <v/>
      </c>
      <c r="K117" s="149" t="str">
        <f>IF(③エントリー!P101="","",③エントリー!P101)&amp;IF(③エントリー!Q101="","","→"&amp;③エントリー!Q101)</f>
        <v/>
      </c>
    </row>
    <row r="118" spans="1:11" x14ac:dyDescent="0.45">
      <c r="A118" s="148" t="str">
        <f>IF(③エントリー!E102="","",③エントリー!E102)</f>
        <v/>
      </c>
      <c r="B118" s="148" t="str">
        <f>IF(③エントリー!F102="","",③エントリー!F102)</f>
        <v/>
      </c>
      <c r="C118" s="149"/>
      <c r="D118" s="183" t="str">
        <f>IF(③エントリー!G102="","",③エントリー!G102&amp;" "&amp;③エントリー!H102)&amp;IF(③エントリー!I102="",""," ("&amp;③エントリー!I102&amp;" "&amp;③エントリー!J102&amp;")")</f>
        <v/>
      </c>
      <c r="E118" s="184"/>
      <c r="F118" s="184"/>
      <c r="G118" s="149" t="str">
        <f>IF(③エントリー!K102="","",③エントリー!K102)&amp;IF(③エントリー!L102="","","・"&amp;③エントリー!L102&amp;"年")</f>
        <v/>
      </c>
      <c r="H118" s="148" t="str">
        <f>IF(③エントリー!M102="","",③エントリー!M102)</f>
        <v/>
      </c>
      <c r="I118" s="148" t="str">
        <f>IF(③エントリー!N102="","",③エントリー!N102)</f>
        <v/>
      </c>
      <c r="J118" s="148" t="str">
        <f>IF(③エントリー!O102="","",③エントリー!O102)</f>
        <v/>
      </c>
      <c r="K118" s="149" t="str">
        <f>IF(③エントリー!P102="","",③エントリー!P102)&amp;IF(③エントリー!Q102="","","→"&amp;③エントリー!Q102)</f>
        <v/>
      </c>
    </row>
    <row r="119" spans="1:11" x14ac:dyDescent="0.45">
      <c r="A119" s="148" t="str">
        <f>IF(③エントリー!E103="","",③エントリー!E103)</f>
        <v/>
      </c>
      <c r="B119" s="148" t="str">
        <f>IF(③エントリー!F103="","",③エントリー!F103)</f>
        <v/>
      </c>
      <c r="C119" s="149"/>
      <c r="D119" s="183" t="str">
        <f>IF(③エントリー!G103="","",③エントリー!G103&amp;" "&amp;③エントリー!H103)&amp;IF(③エントリー!I103="",""," ("&amp;③エントリー!I103&amp;" "&amp;③エントリー!J103&amp;")")</f>
        <v/>
      </c>
      <c r="E119" s="184"/>
      <c r="F119" s="184"/>
      <c r="G119" s="149" t="str">
        <f>IF(③エントリー!K103="","",③エントリー!K103)&amp;IF(③エントリー!L103="","","・"&amp;③エントリー!L103&amp;"年")</f>
        <v/>
      </c>
      <c r="H119" s="148" t="str">
        <f>IF(③エントリー!M103="","",③エントリー!M103)</f>
        <v/>
      </c>
      <c r="I119" s="148" t="str">
        <f>IF(③エントリー!N103="","",③エントリー!N103)</f>
        <v/>
      </c>
      <c r="J119" s="148" t="str">
        <f>IF(③エントリー!O103="","",③エントリー!O103)</f>
        <v/>
      </c>
      <c r="K119" s="149" t="str">
        <f>IF(③エントリー!P103="","",③エントリー!P103)&amp;IF(③エントリー!Q103="","","→"&amp;③エントリー!Q103)</f>
        <v/>
      </c>
    </row>
    <row r="120" spans="1:11" x14ac:dyDescent="0.45">
      <c r="A120" s="148" t="str">
        <f>IF(③エントリー!E104="","",③エントリー!E104)</f>
        <v/>
      </c>
      <c r="B120" s="148" t="str">
        <f>IF(③エントリー!F104="","",③エントリー!F104)</f>
        <v/>
      </c>
      <c r="C120" s="149"/>
      <c r="D120" s="183" t="str">
        <f>IF(③エントリー!G104="","",③エントリー!G104&amp;" "&amp;③エントリー!H104)&amp;IF(③エントリー!I104="",""," ("&amp;③エントリー!I104&amp;" "&amp;③エントリー!J104&amp;")")</f>
        <v/>
      </c>
      <c r="E120" s="184"/>
      <c r="F120" s="184"/>
      <c r="G120" s="149" t="str">
        <f>IF(③エントリー!K104="","",③エントリー!K104)&amp;IF(③エントリー!L104="","","・"&amp;③エントリー!L104&amp;"年")</f>
        <v/>
      </c>
      <c r="H120" s="148" t="str">
        <f>IF(③エントリー!M104="","",③エントリー!M104)</f>
        <v/>
      </c>
      <c r="I120" s="148" t="str">
        <f>IF(③エントリー!N104="","",③エントリー!N104)</f>
        <v/>
      </c>
      <c r="J120" s="148" t="str">
        <f>IF(③エントリー!O104="","",③エントリー!O104)</f>
        <v/>
      </c>
      <c r="K120" s="149" t="str">
        <f>IF(③エントリー!P104="","",③エントリー!P104)&amp;IF(③エントリー!Q104="","","→"&amp;③エントリー!Q104)</f>
        <v/>
      </c>
    </row>
    <row r="121" spans="1:11" x14ac:dyDescent="0.45">
      <c r="A121" s="148" t="str">
        <f>IF(③エントリー!E105="","",③エントリー!E105)</f>
        <v/>
      </c>
      <c r="B121" s="148" t="str">
        <f>IF(③エントリー!F105="","",③エントリー!F105)</f>
        <v/>
      </c>
      <c r="C121" s="149"/>
      <c r="D121" s="183" t="str">
        <f>IF(③エントリー!G105="","",③エントリー!G105&amp;" "&amp;③エントリー!H105)&amp;IF(③エントリー!I105="",""," ("&amp;③エントリー!I105&amp;" "&amp;③エントリー!J105&amp;")")</f>
        <v/>
      </c>
      <c r="E121" s="184"/>
      <c r="F121" s="184"/>
      <c r="G121" s="149" t="str">
        <f>IF(③エントリー!K105="","",③エントリー!K105)&amp;IF(③エントリー!L105="","","・"&amp;③エントリー!L105&amp;"年")</f>
        <v/>
      </c>
      <c r="H121" s="148" t="str">
        <f>IF(③エントリー!M105="","",③エントリー!M105)</f>
        <v/>
      </c>
      <c r="I121" s="148" t="str">
        <f>IF(③エントリー!N105="","",③エントリー!N105)</f>
        <v/>
      </c>
      <c r="J121" s="148" t="str">
        <f>IF(③エントリー!O105="","",③エントリー!O105)</f>
        <v/>
      </c>
      <c r="K121" s="149" t="str">
        <f>IF(③エントリー!P105="","",③エントリー!P105)&amp;IF(③エントリー!Q105="","","→"&amp;③エントリー!Q105)</f>
        <v/>
      </c>
    </row>
    <row r="122" spans="1:11" x14ac:dyDescent="0.45">
      <c r="A122" s="148" t="str">
        <f>IF(③エントリー!E106="","",③エントリー!E106)</f>
        <v/>
      </c>
      <c r="B122" s="148" t="str">
        <f>IF(③エントリー!F106="","",③エントリー!F106)</f>
        <v/>
      </c>
      <c r="C122" s="149"/>
      <c r="D122" s="183" t="str">
        <f>IF(③エントリー!G106="","",③エントリー!G106&amp;" "&amp;③エントリー!H106)&amp;IF(③エントリー!I106="",""," ("&amp;③エントリー!I106&amp;" "&amp;③エントリー!J106&amp;")")</f>
        <v/>
      </c>
      <c r="E122" s="184"/>
      <c r="F122" s="184"/>
      <c r="G122" s="149" t="str">
        <f>IF(③エントリー!K106="","",③エントリー!K106)&amp;IF(③エントリー!L106="","","・"&amp;③エントリー!L106&amp;"年")</f>
        <v/>
      </c>
      <c r="H122" s="148" t="str">
        <f>IF(③エントリー!M106="","",③エントリー!M106)</f>
        <v/>
      </c>
      <c r="I122" s="148" t="str">
        <f>IF(③エントリー!N106="","",③エントリー!N106)</f>
        <v/>
      </c>
      <c r="J122" s="148" t="str">
        <f>IF(③エントリー!O106="","",③エントリー!O106)</f>
        <v/>
      </c>
      <c r="K122" s="149" t="str">
        <f>IF(③エントリー!P106="","",③エントリー!P106)&amp;IF(③エントリー!Q106="","","→"&amp;③エントリー!Q106)</f>
        <v/>
      </c>
    </row>
    <row r="123" spans="1:11" x14ac:dyDescent="0.45">
      <c r="A123" s="148" t="str">
        <f>IF(③エントリー!E107="","",③エントリー!E107)</f>
        <v/>
      </c>
      <c r="B123" s="148" t="str">
        <f>IF(③エントリー!F107="","",③エントリー!F107)</f>
        <v/>
      </c>
      <c r="C123" s="149"/>
      <c r="D123" s="183" t="str">
        <f>IF(③エントリー!G107="","",③エントリー!G107&amp;" "&amp;③エントリー!H107)&amp;IF(③エントリー!I107="",""," ("&amp;③エントリー!I107&amp;" "&amp;③エントリー!J107&amp;")")</f>
        <v/>
      </c>
      <c r="E123" s="184"/>
      <c r="F123" s="184"/>
      <c r="G123" s="149" t="str">
        <f>IF(③エントリー!K107="","",③エントリー!K107)&amp;IF(③エントリー!L107="","","・"&amp;③エントリー!L107&amp;"年")</f>
        <v/>
      </c>
      <c r="H123" s="148" t="str">
        <f>IF(③エントリー!M107="","",③エントリー!M107)</f>
        <v/>
      </c>
      <c r="I123" s="148" t="str">
        <f>IF(③エントリー!N107="","",③エントリー!N107)</f>
        <v/>
      </c>
      <c r="J123" s="148" t="str">
        <f>IF(③エントリー!O107="","",③エントリー!O107)</f>
        <v/>
      </c>
      <c r="K123" s="149" t="str">
        <f>IF(③エントリー!P107="","",③エントリー!P107)&amp;IF(③エントリー!Q107="","","→"&amp;③エントリー!Q107)</f>
        <v/>
      </c>
    </row>
    <row r="124" spans="1:11" x14ac:dyDescent="0.45">
      <c r="A124" s="148" t="str">
        <f>IF(③エントリー!E108="","",③エントリー!E108)</f>
        <v/>
      </c>
      <c r="B124" s="148" t="str">
        <f>IF(③エントリー!F108="","",③エントリー!F108)</f>
        <v/>
      </c>
      <c r="C124" s="149"/>
      <c r="D124" s="183" t="str">
        <f>IF(③エントリー!G108="","",③エントリー!G108&amp;" "&amp;③エントリー!H108)&amp;IF(③エントリー!I108="",""," ("&amp;③エントリー!I108&amp;" "&amp;③エントリー!J108&amp;")")</f>
        <v/>
      </c>
      <c r="E124" s="184"/>
      <c r="F124" s="184"/>
      <c r="G124" s="149" t="str">
        <f>IF(③エントリー!K108="","",③エントリー!K108)&amp;IF(③エントリー!L108="","","・"&amp;③エントリー!L108&amp;"年")</f>
        <v/>
      </c>
      <c r="H124" s="148" t="str">
        <f>IF(③エントリー!M108="","",③エントリー!M108)</f>
        <v/>
      </c>
      <c r="I124" s="148" t="str">
        <f>IF(③エントリー!N108="","",③エントリー!N108)</f>
        <v/>
      </c>
      <c r="J124" s="148" t="str">
        <f>IF(③エントリー!O108="","",③エントリー!O108)</f>
        <v/>
      </c>
      <c r="K124" s="149" t="str">
        <f>IF(③エントリー!P108="","",③エントリー!P108)&amp;IF(③エントリー!Q108="","","→"&amp;③エントリー!Q108)</f>
        <v/>
      </c>
    </row>
    <row r="125" spans="1:11" x14ac:dyDescent="0.45">
      <c r="A125" s="148" t="str">
        <f>IF(③エントリー!E109="","",③エントリー!E109)</f>
        <v/>
      </c>
      <c r="B125" s="148" t="str">
        <f>IF(③エントリー!F109="","",③エントリー!F109)</f>
        <v/>
      </c>
      <c r="C125" s="149"/>
      <c r="D125" s="183" t="str">
        <f>IF(③エントリー!G109="","",③エントリー!G109&amp;" "&amp;③エントリー!H109)&amp;IF(③エントリー!I109="",""," ("&amp;③エントリー!I109&amp;" "&amp;③エントリー!J109&amp;")")</f>
        <v/>
      </c>
      <c r="E125" s="184"/>
      <c r="F125" s="184"/>
      <c r="G125" s="149" t="str">
        <f>IF(③エントリー!K109="","",③エントリー!K109)&amp;IF(③エントリー!L109="","","・"&amp;③エントリー!L109&amp;"年")</f>
        <v/>
      </c>
      <c r="H125" s="148" t="str">
        <f>IF(③エントリー!M109="","",③エントリー!M109)</f>
        <v/>
      </c>
      <c r="I125" s="148" t="str">
        <f>IF(③エントリー!N109="","",③エントリー!N109)</f>
        <v/>
      </c>
      <c r="J125" s="148" t="str">
        <f>IF(③エントリー!O109="","",③エントリー!O109)</f>
        <v/>
      </c>
      <c r="K125" s="149" t="str">
        <f>IF(③エントリー!P109="","",③エントリー!P109)&amp;IF(③エントリー!Q109="","","→"&amp;③エントリー!Q109)</f>
        <v/>
      </c>
    </row>
  </sheetData>
  <mergeCells count="100">
    <mergeCell ref="D31:F31"/>
    <mergeCell ref="D26:F26"/>
    <mergeCell ref="D27:F27"/>
    <mergeCell ref="D28:F28"/>
    <mergeCell ref="D29:F29"/>
    <mergeCell ref="D30:F30"/>
    <mergeCell ref="D43:F43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55:F55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67:F67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79:F79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D91:F91"/>
    <mergeCell ref="D80:F80"/>
    <mergeCell ref="D81:F81"/>
    <mergeCell ref="D82:F82"/>
    <mergeCell ref="D83:F83"/>
    <mergeCell ref="D84:F84"/>
    <mergeCell ref="D85:F85"/>
    <mergeCell ref="D86:F86"/>
    <mergeCell ref="D87:F87"/>
    <mergeCell ref="D88:F88"/>
    <mergeCell ref="D89:F89"/>
    <mergeCell ref="D90:F90"/>
    <mergeCell ref="D103:F103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115:F115"/>
    <mergeCell ref="D104:F104"/>
    <mergeCell ref="D105:F105"/>
    <mergeCell ref="D106:F106"/>
    <mergeCell ref="D107:F107"/>
    <mergeCell ref="D108:F108"/>
    <mergeCell ref="D109:F109"/>
    <mergeCell ref="D110:F110"/>
    <mergeCell ref="D111:F111"/>
    <mergeCell ref="D112:F112"/>
    <mergeCell ref="D113:F113"/>
    <mergeCell ref="D114:F114"/>
    <mergeCell ref="D122:F122"/>
    <mergeCell ref="D123:F123"/>
    <mergeCell ref="D124:F124"/>
    <mergeCell ref="D125:F125"/>
    <mergeCell ref="D116:F116"/>
    <mergeCell ref="D117:F117"/>
    <mergeCell ref="D118:F118"/>
    <mergeCell ref="D119:F119"/>
    <mergeCell ref="D120:F120"/>
    <mergeCell ref="D121:F121"/>
  </mergeCells>
  <phoneticPr fontId="1"/>
  <conditionalFormatting sqref="A26:K125">
    <cfRule type="expression" dxfId="0" priority="1">
      <formula>$D26&lt;&gt;""</formula>
    </cfRule>
  </conditionalFormatting>
  <pageMargins left="0.39370078740157483" right="0.39370078740157483" top="0.74803149606299213" bottom="0.74803149606299213" header="0.31496062992125984" footer="0.31496062992125984"/>
  <pageSetup paperSize="9" orientation="portrait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03A0F-DB7E-43DF-B2ED-191357053888}">
  <dimension ref="A1:H192"/>
  <sheetViews>
    <sheetView showGridLines="0" showRowColHeaders="0" workbookViewId="0"/>
  </sheetViews>
  <sheetFormatPr defaultColWidth="11.5546875" defaultRowHeight="18.75" x14ac:dyDescent="0.45"/>
  <cols>
    <col min="1" max="1" width="11.5546875" style="1"/>
    <col min="2" max="2" width="37.33203125" style="1" bestFit="1" customWidth="1"/>
    <col min="3" max="3" width="17.33203125" style="1" customWidth="1"/>
    <col min="4" max="4" width="9.88671875" style="1" bestFit="1" customWidth="1"/>
    <col min="5" max="5" width="19" style="1" bestFit="1" customWidth="1"/>
    <col min="6" max="6" width="4.44140625" style="1" customWidth="1"/>
    <col min="7" max="16384" width="11.5546875" style="1"/>
  </cols>
  <sheetData>
    <row r="1" spans="1:8" x14ac:dyDescent="0.45">
      <c r="A1" s="1" t="s">
        <v>269</v>
      </c>
      <c r="B1" s="1" t="s">
        <v>270</v>
      </c>
      <c r="D1" s="1" t="s">
        <v>29</v>
      </c>
      <c r="G1" s="1" t="s">
        <v>30</v>
      </c>
      <c r="H1" s="1" t="s">
        <v>31</v>
      </c>
    </row>
    <row r="2" spans="1:8" x14ac:dyDescent="0.45">
      <c r="A2" s="1" t="s">
        <v>32</v>
      </c>
      <c r="B2" s="1" t="s">
        <v>33</v>
      </c>
      <c r="C2" s="1" t="s">
        <v>34</v>
      </c>
      <c r="E2" s="1" t="s">
        <v>35</v>
      </c>
    </row>
    <row r="3" spans="1:8" x14ac:dyDescent="0.45">
      <c r="A3" s="1" t="s">
        <v>36</v>
      </c>
      <c r="B3" s="1" t="s">
        <v>37</v>
      </c>
      <c r="C3" s="1" t="s">
        <v>38</v>
      </c>
      <c r="E3" s="1" t="s">
        <v>39</v>
      </c>
    </row>
    <row r="4" spans="1:8" x14ac:dyDescent="0.45">
      <c r="A4" s="1" t="s">
        <v>40</v>
      </c>
      <c r="B4" s="1" t="s">
        <v>41</v>
      </c>
      <c r="C4" s="1" t="s">
        <v>323</v>
      </c>
      <c r="E4" s="1" t="s">
        <v>42</v>
      </c>
    </row>
    <row r="5" spans="1:8" x14ac:dyDescent="0.45">
      <c r="A5" s="1" t="s">
        <v>43</v>
      </c>
      <c r="B5" s="1" t="s">
        <v>44</v>
      </c>
      <c r="C5" s="1" t="s">
        <v>271</v>
      </c>
      <c r="E5" s="1" t="s">
        <v>45</v>
      </c>
    </row>
    <row r="6" spans="1:8" x14ac:dyDescent="0.45">
      <c r="A6" s="1" t="s">
        <v>46</v>
      </c>
      <c r="B6" s="1" t="s">
        <v>47</v>
      </c>
      <c r="C6" s="1" t="s">
        <v>48</v>
      </c>
      <c r="E6" s="1" t="s">
        <v>49</v>
      </c>
    </row>
    <row r="7" spans="1:8" x14ac:dyDescent="0.45">
      <c r="A7" s="1" t="s">
        <v>50</v>
      </c>
      <c r="B7" s="1" t="s">
        <v>51</v>
      </c>
      <c r="C7" s="1" t="s">
        <v>272</v>
      </c>
      <c r="E7" s="1" t="s">
        <v>52</v>
      </c>
    </row>
    <row r="8" spans="1:8" x14ac:dyDescent="0.45">
      <c r="A8" s="1" t="s">
        <v>53</v>
      </c>
      <c r="B8" s="1" t="s">
        <v>54</v>
      </c>
      <c r="C8" s="1" t="s">
        <v>55</v>
      </c>
      <c r="E8" s="1" t="s">
        <v>56</v>
      </c>
    </row>
    <row r="9" spans="1:8" x14ac:dyDescent="0.45">
      <c r="A9" s="1" t="s">
        <v>57</v>
      </c>
      <c r="B9" s="1" t="s">
        <v>58</v>
      </c>
      <c r="C9" s="1" t="s">
        <v>273</v>
      </c>
      <c r="E9" s="1" t="s">
        <v>26</v>
      </c>
    </row>
    <row r="10" spans="1:8" x14ac:dyDescent="0.45">
      <c r="A10" s="1" t="s">
        <v>59</v>
      </c>
      <c r="B10" s="1" t="s">
        <v>61</v>
      </c>
    </row>
    <row r="11" spans="1:8" x14ac:dyDescent="0.45">
      <c r="A11" s="1" t="s">
        <v>60</v>
      </c>
      <c r="B11" s="1" t="s">
        <v>63</v>
      </c>
    </row>
    <row r="12" spans="1:8" x14ac:dyDescent="0.45">
      <c r="A12" s="1" t="s">
        <v>62</v>
      </c>
      <c r="B12" s="1" t="s">
        <v>65</v>
      </c>
    </row>
    <row r="13" spans="1:8" x14ac:dyDescent="0.45">
      <c r="A13" s="1" t="s">
        <v>64</v>
      </c>
      <c r="B13" s="1" t="s">
        <v>227</v>
      </c>
    </row>
    <row r="14" spans="1:8" x14ac:dyDescent="0.45">
      <c r="A14" s="1" t="s">
        <v>66</v>
      </c>
      <c r="B14" s="1" t="s">
        <v>67</v>
      </c>
      <c r="C14" s="1" t="s">
        <v>68</v>
      </c>
    </row>
    <row r="15" spans="1:8" x14ac:dyDescent="0.45">
      <c r="A15" s="1" t="s">
        <v>69</v>
      </c>
      <c r="B15" s="1" t="s">
        <v>70</v>
      </c>
    </row>
    <row r="16" spans="1:8" x14ac:dyDescent="0.45">
      <c r="A16" s="1" t="s">
        <v>71</v>
      </c>
      <c r="B16" s="1" t="s">
        <v>72</v>
      </c>
      <c r="C16" s="1" t="s">
        <v>274</v>
      </c>
    </row>
    <row r="17" spans="1:3" x14ac:dyDescent="0.45">
      <c r="A17" s="1" t="s">
        <v>73</v>
      </c>
      <c r="B17" s="1" t="s">
        <v>74</v>
      </c>
      <c r="C17" s="1" t="s">
        <v>75</v>
      </c>
    </row>
    <row r="18" spans="1:3" x14ac:dyDescent="0.45">
      <c r="A18" s="1" t="s">
        <v>76</v>
      </c>
      <c r="B18" s="1" t="s">
        <v>77</v>
      </c>
      <c r="C18" s="1" t="s">
        <v>78</v>
      </c>
    </row>
    <row r="19" spans="1:3" x14ac:dyDescent="0.45">
      <c r="A19" s="1" t="s">
        <v>79</v>
      </c>
      <c r="B19" s="1" t="s">
        <v>80</v>
      </c>
      <c r="C19" s="1" t="s">
        <v>81</v>
      </c>
    </row>
    <row r="20" spans="1:3" x14ac:dyDescent="0.45">
      <c r="A20" s="1" t="s">
        <v>82</v>
      </c>
      <c r="B20" s="1" t="s">
        <v>83</v>
      </c>
      <c r="C20" s="1" t="s">
        <v>324</v>
      </c>
    </row>
    <row r="21" spans="1:3" x14ac:dyDescent="0.45">
      <c r="A21" s="1" t="s">
        <v>84</v>
      </c>
      <c r="B21" s="1" t="s">
        <v>85</v>
      </c>
      <c r="C21" s="1" t="s">
        <v>275</v>
      </c>
    </row>
    <row r="22" spans="1:3" x14ac:dyDescent="0.45">
      <c r="A22" s="1" t="s">
        <v>86</v>
      </c>
      <c r="B22" s="1" t="s">
        <v>87</v>
      </c>
    </row>
    <row r="23" spans="1:3" x14ac:dyDescent="0.45">
      <c r="A23" s="1" t="s">
        <v>88</v>
      </c>
      <c r="B23" s="1" t="s">
        <v>232</v>
      </c>
      <c r="C23" s="1" t="s">
        <v>284</v>
      </c>
    </row>
    <row r="24" spans="1:3" x14ac:dyDescent="0.45">
      <c r="A24" s="1" t="s">
        <v>89</v>
      </c>
      <c r="B24" s="1" t="s">
        <v>90</v>
      </c>
      <c r="C24" s="1" t="s">
        <v>284</v>
      </c>
    </row>
    <row r="25" spans="1:3" x14ac:dyDescent="0.45">
      <c r="A25" s="1" t="s">
        <v>91</v>
      </c>
      <c r="B25" s="1" t="s">
        <v>92</v>
      </c>
      <c r="C25" s="1" t="s">
        <v>93</v>
      </c>
    </row>
    <row r="26" spans="1:3" x14ac:dyDescent="0.45">
      <c r="A26" s="1" t="s">
        <v>94</v>
      </c>
      <c r="B26" s="1" t="s">
        <v>95</v>
      </c>
      <c r="C26" s="1" t="s">
        <v>276</v>
      </c>
    </row>
    <row r="27" spans="1:3" x14ac:dyDescent="0.45">
      <c r="A27" s="1" t="s">
        <v>96</v>
      </c>
      <c r="B27" s="1" t="s">
        <v>97</v>
      </c>
    </row>
    <row r="28" spans="1:3" x14ac:dyDescent="0.45">
      <c r="A28" s="1" t="s">
        <v>98</v>
      </c>
      <c r="B28" s="1" t="s">
        <v>99</v>
      </c>
      <c r="C28" s="1" t="s">
        <v>325</v>
      </c>
    </row>
    <row r="29" spans="1:3" x14ac:dyDescent="0.45">
      <c r="A29" s="1" t="s">
        <v>100</v>
      </c>
      <c r="B29" s="1" t="s">
        <v>343</v>
      </c>
    </row>
    <row r="30" spans="1:3" x14ac:dyDescent="0.45">
      <c r="A30" s="1" t="s">
        <v>101</v>
      </c>
      <c r="B30" s="1" t="s">
        <v>102</v>
      </c>
      <c r="C30" s="1" t="s">
        <v>326</v>
      </c>
    </row>
    <row r="31" spans="1:3" x14ac:dyDescent="0.45">
      <c r="A31" s="1" t="s">
        <v>103</v>
      </c>
      <c r="B31" s="1" t="s">
        <v>104</v>
      </c>
      <c r="C31" s="1" t="s">
        <v>327</v>
      </c>
    </row>
    <row r="32" spans="1:3" x14ac:dyDescent="0.45">
      <c r="A32" s="1" t="s">
        <v>105</v>
      </c>
      <c r="B32" s="1" t="s">
        <v>106</v>
      </c>
      <c r="C32" s="1" t="s">
        <v>328</v>
      </c>
    </row>
    <row r="33" spans="1:3" x14ac:dyDescent="0.45">
      <c r="A33" s="1" t="s">
        <v>107</v>
      </c>
      <c r="B33" s="1" t="s">
        <v>108</v>
      </c>
      <c r="C33" s="1" t="s">
        <v>329</v>
      </c>
    </row>
    <row r="34" spans="1:3" x14ac:dyDescent="0.45">
      <c r="A34" s="1" t="s">
        <v>109</v>
      </c>
      <c r="B34" s="1" t="s">
        <v>110</v>
      </c>
    </row>
    <row r="35" spans="1:3" x14ac:dyDescent="0.45">
      <c r="A35" s="1" t="s">
        <v>111</v>
      </c>
      <c r="B35" s="1" t="s">
        <v>112</v>
      </c>
      <c r="C35" s="1" t="s">
        <v>113</v>
      </c>
    </row>
    <row r="36" spans="1:3" x14ac:dyDescent="0.45">
      <c r="A36" s="1" t="s">
        <v>114</v>
      </c>
      <c r="B36" s="1" t="s">
        <v>115</v>
      </c>
    </row>
    <row r="37" spans="1:3" x14ac:dyDescent="0.45">
      <c r="A37" s="1" t="s">
        <v>116</v>
      </c>
      <c r="B37" s="1" t="s">
        <v>117</v>
      </c>
    </row>
    <row r="38" spans="1:3" x14ac:dyDescent="0.45">
      <c r="A38" s="1" t="s">
        <v>118</v>
      </c>
      <c r="B38" s="1" t="s">
        <v>120</v>
      </c>
      <c r="C38" s="1" t="s">
        <v>330</v>
      </c>
    </row>
    <row r="39" spans="1:3" x14ac:dyDescent="0.45">
      <c r="A39" s="1" t="s">
        <v>119</v>
      </c>
      <c r="B39" s="1" t="s">
        <v>122</v>
      </c>
      <c r="C39" s="1" t="s">
        <v>331</v>
      </c>
    </row>
    <row r="40" spans="1:3" x14ac:dyDescent="0.45">
      <c r="A40" s="1" t="s">
        <v>121</v>
      </c>
      <c r="B40" s="1" t="s">
        <v>125</v>
      </c>
    </row>
    <row r="41" spans="1:3" x14ac:dyDescent="0.45">
      <c r="A41" s="1" t="s">
        <v>123</v>
      </c>
      <c r="B41" s="1" t="s">
        <v>127</v>
      </c>
      <c r="C41" s="1" t="s">
        <v>128</v>
      </c>
    </row>
    <row r="42" spans="1:3" x14ac:dyDescent="0.45">
      <c r="A42" s="1" t="s">
        <v>124</v>
      </c>
      <c r="B42" s="1" t="s">
        <v>130</v>
      </c>
      <c r="C42" s="1" t="s">
        <v>131</v>
      </c>
    </row>
    <row r="43" spans="1:3" x14ac:dyDescent="0.45">
      <c r="A43" s="1" t="s">
        <v>126</v>
      </c>
      <c r="B43" s="1" t="s">
        <v>133</v>
      </c>
      <c r="C43" s="1" t="s">
        <v>332</v>
      </c>
    </row>
    <row r="44" spans="1:3" x14ac:dyDescent="0.45">
      <c r="A44" s="1" t="s">
        <v>129</v>
      </c>
      <c r="B44" s="1" t="s">
        <v>135</v>
      </c>
      <c r="C44" s="1" t="s">
        <v>136</v>
      </c>
    </row>
    <row r="45" spans="1:3" x14ac:dyDescent="0.45">
      <c r="A45" s="1" t="s">
        <v>132</v>
      </c>
      <c r="B45" s="1" t="s">
        <v>139</v>
      </c>
      <c r="C45" s="1" t="s">
        <v>140</v>
      </c>
    </row>
    <row r="46" spans="1:3" x14ac:dyDescent="0.45">
      <c r="A46" s="1" t="s">
        <v>134</v>
      </c>
      <c r="B46" s="1" t="s">
        <v>142</v>
      </c>
    </row>
    <row r="47" spans="1:3" x14ac:dyDescent="0.45">
      <c r="A47" s="1" t="s">
        <v>137</v>
      </c>
      <c r="B47" s="1" t="s">
        <v>380</v>
      </c>
    </row>
    <row r="48" spans="1:3" x14ac:dyDescent="0.45">
      <c r="A48" s="1" t="s">
        <v>138</v>
      </c>
      <c r="B48" s="1" t="s">
        <v>381</v>
      </c>
    </row>
    <row r="49" spans="1:3" x14ac:dyDescent="0.45">
      <c r="A49" s="1" t="s">
        <v>141</v>
      </c>
      <c r="B49" s="1" t="s">
        <v>344</v>
      </c>
    </row>
    <row r="50" spans="1:3" x14ac:dyDescent="0.45">
      <c r="A50" s="1" t="s">
        <v>143</v>
      </c>
      <c r="B50" s="1" t="s">
        <v>145</v>
      </c>
      <c r="C50" s="1" t="s">
        <v>277</v>
      </c>
    </row>
    <row r="51" spans="1:3" x14ac:dyDescent="0.45">
      <c r="A51" s="1" t="s">
        <v>144</v>
      </c>
      <c r="B51" s="1" t="s">
        <v>147</v>
      </c>
      <c r="C51" s="1" t="s">
        <v>148</v>
      </c>
    </row>
    <row r="52" spans="1:3" x14ac:dyDescent="0.45">
      <c r="A52" s="1" t="s">
        <v>146</v>
      </c>
      <c r="B52" s="1" t="s">
        <v>150</v>
      </c>
      <c r="C52" s="1" t="s">
        <v>333</v>
      </c>
    </row>
    <row r="53" spans="1:3" x14ac:dyDescent="0.45">
      <c r="A53" s="1" t="s">
        <v>149</v>
      </c>
      <c r="B53" s="1" t="s">
        <v>154</v>
      </c>
    </row>
    <row r="54" spans="1:3" x14ac:dyDescent="0.45">
      <c r="A54" s="1" t="s">
        <v>151</v>
      </c>
      <c r="B54" s="1" t="s">
        <v>152</v>
      </c>
    </row>
    <row r="55" spans="1:3" x14ac:dyDescent="0.45">
      <c r="A55" s="1" t="s">
        <v>153</v>
      </c>
      <c r="B55" s="1" t="s">
        <v>156</v>
      </c>
      <c r="C55" s="1" t="s">
        <v>157</v>
      </c>
    </row>
    <row r="56" spans="1:3" x14ac:dyDescent="0.45">
      <c r="A56" s="1" t="s">
        <v>155</v>
      </c>
      <c r="B56" s="1" t="s">
        <v>159</v>
      </c>
      <c r="C56" s="1" t="s">
        <v>278</v>
      </c>
    </row>
    <row r="57" spans="1:3" x14ac:dyDescent="0.45">
      <c r="A57" s="1" t="s">
        <v>158</v>
      </c>
      <c r="B57" s="1" t="s">
        <v>382</v>
      </c>
    </row>
    <row r="58" spans="1:3" x14ac:dyDescent="0.45">
      <c r="A58" s="1" t="s">
        <v>160</v>
      </c>
      <c r="B58" s="1" t="s">
        <v>345</v>
      </c>
    </row>
    <row r="59" spans="1:3" x14ac:dyDescent="0.45">
      <c r="A59" s="1" t="s">
        <v>161</v>
      </c>
      <c r="B59" s="1" t="s">
        <v>162</v>
      </c>
    </row>
    <row r="60" spans="1:3" x14ac:dyDescent="0.45">
      <c r="A60" s="1" t="s">
        <v>163</v>
      </c>
      <c r="B60" s="1" t="s">
        <v>164</v>
      </c>
      <c r="C60" s="1" t="s">
        <v>334</v>
      </c>
    </row>
    <row r="61" spans="1:3" x14ac:dyDescent="0.45">
      <c r="A61" s="1" t="s">
        <v>165</v>
      </c>
      <c r="B61" s="1" t="s">
        <v>166</v>
      </c>
    </row>
    <row r="62" spans="1:3" x14ac:dyDescent="0.45">
      <c r="A62" s="1" t="s">
        <v>167</v>
      </c>
      <c r="B62" s="1" t="s">
        <v>168</v>
      </c>
    </row>
    <row r="63" spans="1:3" x14ac:dyDescent="0.45">
      <c r="A63" s="1" t="s">
        <v>169</v>
      </c>
      <c r="B63" s="1" t="s">
        <v>170</v>
      </c>
    </row>
    <row r="64" spans="1:3" x14ac:dyDescent="0.45">
      <c r="A64" s="1" t="s">
        <v>171</v>
      </c>
      <c r="B64" s="1" t="s">
        <v>172</v>
      </c>
    </row>
    <row r="65" spans="1:3" x14ac:dyDescent="0.45">
      <c r="A65" s="1" t="s">
        <v>173</v>
      </c>
      <c r="B65" s="1" t="s">
        <v>174</v>
      </c>
    </row>
    <row r="66" spans="1:3" x14ac:dyDescent="0.45">
      <c r="A66" s="1" t="s">
        <v>175</v>
      </c>
      <c r="B66" s="1" t="s">
        <v>176</v>
      </c>
      <c r="C66" s="1" t="s">
        <v>279</v>
      </c>
    </row>
    <row r="67" spans="1:3" x14ac:dyDescent="0.45">
      <c r="A67" s="1" t="s">
        <v>177</v>
      </c>
      <c r="B67" s="1" t="s">
        <v>178</v>
      </c>
      <c r="C67" s="1" t="s">
        <v>279</v>
      </c>
    </row>
    <row r="68" spans="1:3" x14ac:dyDescent="0.45">
      <c r="A68" s="1" t="s">
        <v>179</v>
      </c>
      <c r="B68" s="1" t="s">
        <v>181</v>
      </c>
      <c r="C68" s="1" t="s">
        <v>280</v>
      </c>
    </row>
    <row r="69" spans="1:3" x14ac:dyDescent="0.45">
      <c r="A69" s="1" t="s">
        <v>180</v>
      </c>
      <c r="B69" s="1" t="s">
        <v>183</v>
      </c>
      <c r="C69" s="1" t="s">
        <v>335</v>
      </c>
    </row>
    <row r="70" spans="1:3" x14ac:dyDescent="0.45">
      <c r="A70" s="1" t="s">
        <v>182</v>
      </c>
      <c r="B70" s="1" t="s">
        <v>346</v>
      </c>
    </row>
    <row r="71" spans="1:3" x14ac:dyDescent="0.45">
      <c r="A71" s="1" t="s">
        <v>184</v>
      </c>
      <c r="B71" s="1" t="s">
        <v>186</v>
      </c>
      <c r="C71" s="1" t="s">
        <v>187</v>
      </c>
    </row>
    <row r="72" spans="1:3" x14ac:dyDescent="0.45">
      <c r="A72" s="1" t="s">
        <v>185</v>
      </c>
      <c r="B72" s="1" t="s">
        <v>189</v>
      </c>
      <c r="C72" s="1" t="s">
        <v>336</v>
      </c>
    </row>
    <row r="73" spans="1:3" x14ac:dyDescent="0.45">
      <c r="A73" s="1" t="s">
        <v>188</v>
      </c>
      <c r="B73" s="1" t="s">
        <v>191</v>
      </c>
      <c r="C73" s="1" t="s">
        <v>336</v>
      </c>
    </row>
    <row r="74" spans="1:3" x14ac:dyDescent="0.45">
      <c r="A74" s="1" t="s">
        <v>190</v>
      </c>
      <c r="B74" s="1" t="s">
        <v>193</v>
      </c>
    </row>
    <row r="75" spans="1:3" x14ac:dyDescent="0.45">
      <c r="A75" s="1" t="s">
        <v>192</v>
      </c>
      <c r="B75" s="1" t="s">
        <v>195</v>
      </c>
      <c r="C75" s="1" t="s">
        <v>196</v>
      </c>
    </row>
    <row r="76" spans="1:3" x14ac:dyDescent="0.45">
      <c r="A76" s="1" t="s">
        <v>194</v>
      </c>
      <c r="B76" s="1" t="s">
        <v>244</v>
      </c>
    </row>
    <row r="77" spans="1:3" x14ac:dyDescent="0.45">
      <c r="A77" s="1" t="s">
        <v>347</v>
      </c>
      <c r="B77" s="1" t="s">
        <v>197</v>
      </c>
      <c r="C77" s="1" t="s">
        <v>337</v>
      </c>
    </row>
    <row r="78" spans="1:3" x14ac:dyDescent="0.45">
      <c r="A78" s="1" t="s">
        <v>348</v>
      </c>
      <c r="B78" s="1" t="s">
        <v>198</v>
      </c>
      <c r="C78" s="1" t="s">
        <v>281</v>
      </c>
    </row>
    <row r="79" spans="1:3" x14ac:dyDescent="0.45">
      <c r="A79" s="1" t="s">
        <v>349</v>
      </c>
      <c r="B79" s="1" t="s">
        <v>199</v>
      </c>
    </row>
    <row r="80" spans="1:3" x14ac:dyDescent="0.45">
      <c r="A80" s="1" t="s">
        <v>350</v>
      </c>
      <c r="B80" s="1" t="s">
        <v>200</v>
      </c>
      <c r="C80" s="1" t="s">
        <v>201</v>
      </c>
    </row>
    <row r="81" spans="1:3" x14ac:dyDescent="0.45">
      <c r="A81" s="1" t="s">
        <v>351</v>
      </c>
      <c r="B81" s="1" t="s">
        <v>202</v>
      </c>
    </row>
    <row r="82" spans="1:3" x14ac:dyDescent="0.45">
      <c r="A82" s="1" t="s">
        <v>352</v>
      </c>
      <c r="B82" s="1" t="s">
        <v>354</v>
      </c>
      <c r="C82" s="1" t="s">
        <v>355</v>
      </c>
    </row>
    <row r="83" spans="1:3" x14ac:dyDescent="0.45">
      <c r="A83" s="1" t="s">
        <v>353</v>
      </c>
      <c r="B83" s="1" t="s">
        <v>383</v>
      </c>
    </row>
    <row r="84" spans="1:3" x14ac:dyDescent="0.45">
      <c r="A84" s="1" t="s">
        <v>356</v>
      </c>
      <c r="B84" s="1" t="s">
        <v>203</v>
      </c>
    </row>
    <row r="85" spans="1:3" x14ac:dyDescent="0.45">
      <c r="A85" s="1" t="s">
        <v>357</v>
      </c>
      <c r="B85" s="1" t="s">
        <v>204</v>
      </c>
    </row>
    <row r="86" spans="1:3" x14ac:dyDescent="0.45">
      <c r="A86" s="1" t="s">
        <v>358</v>
      </c>
      <c r="B86" s="1" t="s">
        <v>359</v>
      </c>
      <c r="C86" s="1" t="s">
        <v>360</v>
      </c>
    </row>
    <row r="87" spans="1:3" x14ac:dyDescent="0.45">
      <c r="A87" s="1" t="s">
        <v>361</v>
      </c>
      <c r="B87" s="1" t="s">
        <v>205</v>
      </c>
      <c r="C87" s="1" t="s">
        <v>206</v>
      </c>
    </row>
    <row r="88" spans="1:3" x14ac:dyDescent="0.45">
      <c r="A88" s="1" t="s">
        <v>362</v>
      </c>
      <c r="B88" s="1" t="s">
        <v>207</v>
      </c>
      <c r="C88" s="1" t="s">
        <v>338</v>
      </c>
    </row>
    <row r="89" spans="1:3" x14ac:dyDescent="0.45">
      <c r="A89" s="1" t="s">
        <v>363</v>
      </c>
      <c r="B89" s="1" t="s">
        <v>208</v>
      </c>
      <c r="C89" s="1" t="s">
        <v>365</v>
      </c>
    </row>
    <row r="90" spans="1:3" x14ac:dyDescent="0.45">
      <c r="A90" s="1" t="s">
        <v>364</v>
      </c>
      <c r="B90" s="1" t="s">
        <v>209</v>
      </c>
      <c r="C90" s="1" t="s">
        <v>210</v>
      </c>
    </row>
    <row r="91" spans="1:3" x14ac:dyDescent="0.45">
      <c r="A91" s="1" t="s">
        <v>366</v>
      </c>
      <c r="B91" s="1" t="s">
        <v>211</v>
      </c>
      <c r="C91" s="1" t="s">
        <v>212</v>
      </c>
    </row>
    <row r="92" spans="1:3" x14ac:dyDescent="0.45">
      <c r="A92" s="1" t="s">
        <v>367</v>
      </c>
      <c r="B92" s="1" t="s">
        <v>213</v>
      </c>
    </row>
    <row r="93" spans="1:3" x14ac:dyDescent="0.45">
      <c r="A93" s="1" t="s">
        <v>368</v>
      </c>
      <c r="B93" s="1" t="s">
        <v>214</v>
      </c>
      <c r="C93" s="1" t="s">
        <v>215</v>
      </c>
    </row>
    <row r="94" spans="1:3" x14ac:dyDescent="0.45">
      <c r="A94" s="1" t="s">
        <v>369</v>
      </c>
      <c r="B94" s="1" t="s">
        <v>371</v>
      </c>
      <c r="C94" s="1" t="s">
        <v>372</v>
      </c>
    </row>
    <row r="95" spans="1:3" x14ac:dyDescent="0.45">
      <c r="A95" s="1" t="s">
        <v>370</v>
      </c>
      <c r="B95" s="1" t="s">
        <v>216</v>
      </c>
      <c r="C95" s="1" t="s">
        <v>282</v>
      </c>
    </row>
    <row r="96" spans="1:3" x14ac:dyDescent="0.45">
      <c r="A96" s="1" t="s">
        <v>373</v>
      </c>
      <c r="B96" s="1" t="s">
        <v>376</v>
      </c>
    </row>
    <row r="97" spans="1:3" x14ac:dyDescent="0.45">
      <c r="A97" s="1" t="s">
        <v>374</v>
      </c>
      <c r="B97" s="1" t="s">
        <v>217</v>
      </c>
      <c r="C97" s="1" t="s">
        <v>218</v>
      </c>
    </row>
    <row r="98" spans="1:3" x14ac:dyDescent="0.45">
      <c r="A98" s="1" t="s">
        <v>375</v>
      </c>
      <c r="B98" s="1" t="s">
        <v>384</v>
      </c>
    </row>
    <row r="102" spans="1:3" x14ac:dyDescent="0.45">
      <c r="A102" s="1" t="s">
        <v>385</v>
      </c>
      <c r="B102" s="1" t="s">
        <v>33</v>
      </c>
      <c r="C102" s="1" t="s">
        <v>34</v>
      </c>
    </row>
    <row r="103" spans="1:3" x14ac:dyDescent="0.45">
      <c r="A103" s="1" t="s">
        <v>386</v>
      </c>
      <c r="B103" s="1" t="s">
        <v>37</v>
      </c>
      <c r="C103" s="1" t="s">
        <v>38</v>
      </c>
    </row>
    <row r="104" spans="1:3" x14ac:dyDescent="0.45">
      <c r="A104" s="1" t="s">
        <v>387</v>
      </c>
      <c r="B104" s="1" t="s">
        <v>388</v>
      </c>
      <c r="C104" s="1" t="s">
        <v>377</v>
      </c>
    </row>
    <row r="105" spans="1:3" x14ac:dyDescent="0.45">
      <c r="A105" s="1" t="s">
        <v>389</v>
      </c>
      <c r="B105" s="1" t="s">
        <v>41</v>
      </c>
      <c r="C105" s="1" t="s">
        <v>323</v>
      </c>
    </row>
    <row r="106" spans="1:3" x14ac:dyDescent="0.45">
      <c r="A106" s="1" t="s">
        <v>390</v>
      </c>
      <c r="B106" s="1" t="s">
        <v>44</v>
      </c>
      <c r="C106" s="1" t="s">
        <v>271</v>
      </c>
    </row>
    <row r="107" spans="1:3" x14ac:dyDescent="0.45">
      <c r="A107" s="1" t="s">
        <v>391</v>
      </c>
      <c r="B107" s="1" t="s">
        <v>219</v>
      </c>
      <c r="C107" s="1" t="s">
        <v>220</v>
      </c>
    </row>
    <row r="108" spans="1:3" x14ac:dyDescent="0.45">
      <c r="A108" s="1" t="s">
        <v>392</v>
      </c>
      <c r="B108" s="1" t="s">
        <v>47</v>
      </c>
      <c r="C108" s="1" t="s">
        <v>48</v>
      </c>
    </row>
    <row r="109" spans="1:3" x14ac:dyDescent="0.45">
      <c r="A109" s="1" t="s">
        <v>393</v>
      </c>
      <c r="B109" s="1" t="s">
        <v>221</v>
      </c>
      <c r="C109" s="1" t="s">
        <v>283</v>
      </c>
    </row>
    <row r="110" spans="1:3" x14ac:dyDescent="0.45">
      <c r="A110" s="1" t="s">
        <v>394</v>
      </c>
      <c r="B110" s="1" t="s">
        <v>222</v>
      </c>
    </row>
    <row r="111" spans="1:3" x14ac:dyDescent="0.45">
      <c r="A111" s="1" t="s">
        <v>395</v>
      </c>
      <c r="B111" s="1" t="s">
        <v>223</v>
      </c>
      <c r="C111" s="1" t="s">
        <v>224</v>
      </c>
    </row>
    <row r="112" spans="1:3" x14ac:dyDescent="0.45">
      <c r="A112" s="1" t="s">
        <v>396</v>
      </c>
      <c r="B112" s="1" t="s">
        <v>51</v>
      </c>
      <c r="C112" s="1" t="s">
        <v>272</v>
      </c>
    </row>
    <row r="113" spans="1:3" x14ac:dyDescent="0.45">
      <c r="A113" s="1" t="s">
        <v>397</v>
      </c>
      <c r="B113" s="1" t="s">
        <v>54</v>
      </c>
      <c r="C113" s="1" t="s">
        <v>55</v>
      </c>
    </row>
    <row r="114" spans="1:3" x14ac:dyDescent="0.45">
      <c r="A114" s="1" t="s">
        <v>398</v>
      </c>
      <c r="B114" s="1" t="s">
        <v>225</v>
      </c>
    </row>
    <row r="115" spans="1:3" x14ac:dyDescent="0.45">
      <c r="A115" s="1" t="s">
        <v>399</v>
      </c>
      <c r="B115" s="1" t="s">
        <v>342</v>
      </c>
    </row>
    <row r="116" spans="1:3" x14ac:dyDescent="0.45">
      <c r="A116" s="1" t="s">
        <v>400</v>
      </c>
      <c r="B116" s="1" t="s">
        <v>63</v>
      </c>
    </row>
    <row r="117" spans="1:3" x14ac:dyDescent="0.45">
      <c r="A117" s="1" t="s">
        <v>401</v>
      </c>
      <c r="B117" s="1" t="s">
        <v>226</v>
      </c>
    </row>
    <row r="118" spans="1:3" x14ac:dyDescent="0.45">
      <c r="A118" s="1" t="s">
        <v>402</v>
      </c>
      <c r="B118" s="1" t="s">
        <v>65</v>
      </c>
    </row>
    <row r="119" spans="1:3" x14ac:dyDescent="0.45">
      <c r="A119" s="1" t="s">
        <v>403</v>
      </c>
      <c r="B119" s="1" t="s">
        <v>227</v>
      </c>
      <c r="C119" s="1" t="s">
        <v>228</v>
      </c>
    </row>
    <row r="120" spans="1:3" x14ac:dyDescent="0.45">
      <c r="A120" s="1" t="s">
        <v>404</v>
      </c>
      <c r="B120" s="1" t="s">
        <v>67</v>
      </c>
      <c r="C120" s="1" t="s">
        <v>68</v>
      </c>
    </row>
    <row r="121" spans="1:3" x14ac:dyDescent="0.45">
      <c r="A121" s="1" t="s">
        <v>405</v>
      </c>
      <c r="B121" s="1" t="s">
        <v>72</v>
      </c>
      <c r="C121" s="1" t="s">
        <v>274</v>
      </c>
    </row>
    <row r="122" spans="1:3" x14ac:dyDescent="0.45">
      <c r="A122" s="1" t="s">
        <v>406</v>
      </c>
      <c r="B122" s="1" t="s">
        <v>74</v>
      </c>
      <c r="C122" s="1" t="s">
        <v>75</v>
      </c>
    </row>
    <row r="123" spans="1:3" x14ac:dyDescent="0.45">
      <c r="A123" s="1" t="s">
        <v>407</v>
      </c>
      <c r="B123" s="1" t="s">
        <v>77</v>
      </c>
      <c r="C123" s="1" t="s">
        <v>78</v>
      </c>
    </row>
    <row r="124" spans="1:3" x14ac:dyDescent="0.45">
      <c r="A124" s="1" t="s">
        <v>408</v>
      </c>
      <c r="B124" s="1" t="s">
        <v>83</v>
      </c>
      <c r="C124" s="1" t="s">
        <v>324</v>
      </c>
    </row>
    <row r="125" spans="1:3" x14ac:dyDescent="0.45">
      <c r="A125" s="1" t="s">
        <v>409</v>
      </c>
      <c r="B125" s="1" t="s">
        <v>229</v>
      </c>
    </row>
    <row r="126" spans="1:3" x14ac:dyDescent="0.45">
      <c r="A126" s="1" t="s">
        <v>410</v>
      </c>
      <c r="B126" s="1" t="s">
        <v>85</v>
      </c>
      <c r="C126" s="1" t="s">
        <v>275</v>
      </c>
    </row>
    <row r="127" spans="1:3" x14ac:dyDescent="0.45">
      <c r="A127" s="1" t="s">
        <v>411</v>
      </c>
      <c r="B127" s="1" t="s">
        <v>230</v>
      </c>
    </row>
    <row r="128" spans="1:3" x14ac:dyDescent="0.45">
      <c r="A128" s="1" t="s">
        <v>412</v>
      </c>
      <c r="B128" s="1" t="s">
        <v>231</v>
      </c>
    </row>
    <row r="129" spans="1:3" x14ac:dyDescent="0.45">
      <c r="A129" s="1" t="s">
        <v>413</v>
      </c>
      <c r="B129" s="1" t="s">
        <v>232</v>
      </c>
      <c r="C129" s="1" t="s">
        <v>284</v>
      </c>
    </row>
    <row r="130" spans="1:3" x14ac:dyDescent="0.45">
      <c r="A130" s="1" t="s">
        <v>414</v>
      </c>
      <c r="B130" s="1" t="s">
        <v>92</v>
      </c>
      <c r="C130" s="1" t="s">
        <v>93</v>
      </c>
    </row>
    <row r="131" spans="1:3" x14ac:dyDescent="0.45">
      <c r="A131" s="1" t="s">
        <v>415</v>
      </c>
      <c r="B131" s="1" t="s">
        <v>233</v>
      </c>
      <c r="C131" s="1" t="s">
        <v>234</v>
      </c>
    </row>
    <row r="132" spans="1:3" x14ac:dyDescent="0.45">
      <c r="A132" s="1" t="s">
        <v>416</v>
      </c>
      <c r="B132" s="1" t="s">
        <v>99</v>
      </c>
      <c r="C132" s="1" t="s">
        <v>325</v>
      </c>
    </row>
    <row r="133" spans="1:3" x14ac:dyDescent="0.45">
      <c r="A133" s="1" t="s">
        <v>417</v>
      </c>
      <c r="B133" s="1" t="s">
        <v>235</v>
      </c>
    </row>
    <row r="134" spans="1:3" x14ac:dyDescent="0.45">
      <c r="A134" s="1" t="s">
        <v>418</v>
      </c>
      <c r="B134" s="1" t="s">
        <v>102</v>
      </c>
      <c r="C134" s="1" t="s">
        <v>326</v>
      </c>
    </row>
    <row r="135" spans="1:3" x14ac:dyDescent="0.45">
      <c r="A135" s="1" t="s">
        <v>419</v>
      </c>
      <c r="B135" s="1" t="s">
        <v>104</v>
      </c>
      <c r="C135" s="1" t="s">
        <v>327</v>
      </c>
    </row>
    <row r="136" spans="1:3" x14ac:dyDescent="0.45">
      <c r="A136" s="1" t="s">
        <v>420</v>
      </c>
      <c r="B136" s="1" t="s">
        <v>236</v>
      </c>
    </row>
    <row r="137" spans="1:3" x14ac:dyDescent="0.45">
      <c r="A137" s="1" t="s">
        <v>421</v>
      </c>
      <c r="B137" s="1" t="s">
        <v>108</v>
      </c>
      <c r="C137" s="1" t="s">
        <v>329</v>
      </c>
    </row>
    <row r="138" spans="1:3" x14ac:dyDescent="0.45">
      <c r="A138" s="1" t="s">
        <v>422</v>
      </c>
      <c r="B138" s="1" t="s">
        <v>110</v>
      </c>
    </row>
    <row r="139" spans="1:3" x14ac:dyDescent="0.45">
      <c r="A139" s="1" t="s">
        <v>423</v>
      </c>
      <c r="B139" s="1" t="s">
        <v>112</v>
      </c>
      <c r="C139" s="1" t="s">
        <v>113</v>
      </c>
    </row>
    <row r="140" spans="1:3" x14ac:dyDescent="0.45">
      <c r="A140" s="1" t="s">
        <v>424</v>
      </c>
      <c r="B140" s="1" t="s">
        <v>115</v>
      </c>
    </row>
    <row r="141" spans="1:3" x14ac:dyDescent="0.45">
      <c r="A141" s="1" t="s">
        <v>425</v>
      </c>
      <c r="B141" s="1" t="s">
        <v>120</v>
      </c>
      <c r="C141" s="1" t="s">
        <v>330</v>
      </c>
    </row>
    <row r="142" spans="1:3" x14ac:dyDescent="0.45">
      <c r="A142" s="1" t="s">
        <v>426</v>
      </c>
      <c r="B142" s="1" t="s">
        <v>122</v>
      </c>
      <c r="C142" s="1" t="s">
        <v>331</v>
      </c>
    </row>
    <row r="143" spans="1:3" x14ac:dyDescent="0.45">
      <c r="A143" s="1" t="s">
        <v>427</v>
      </c>
      <c r="B143" s="1" t="s">
        <v>127</v>
      </c>
      <c r="C143" s="1" t="s">
        <v>128</v>
      </c>
    </row>
    <row r="144" spans="1:3" x14ac:dyDescent="0.45">
      <c r="A144" s="1" t="s">
        <v>428</v>
      </c>
      <c r="B144" s="1" t="s">
        <v>130</v>
      </c>
      <c r="C144" s="1" t="s">
        <v>131</v>
      </c>
    </row>
    <row r="145" spans="1:3" x14ac:dyDescent="0.45">
      <c r="A145" s="1" t="s">
        <v>429</v>
      </c>
      <c r="B145" s="1" t="s">
        <v>133</v>
      </c>
      <c r="C145" s="1" t="s">
        <v>332</v>
      </c>
    </row>
    <row r="146" spans="1:3" x14ac:dyDescent="0.45">
      <c r="A146" s="1" t="s">
        <v>430</v>
      </c>
      <c r="B146" s="1" t="s">
        <v>135</v>
      </c>
      <c r="C146" s="1" t="s">
        <v>136</v>
      </c>
    </row>
    <row r="147" spans="1:3" x14ac:dyDescent="0.45">
      <c r="A147" s="1" t="s">
        <v>431</v>
      </c>
      <c r="B147" s="1" t="s">
        <v>139</v>
      </c>
      <c r="C147" s="1" t="s">
        <v>140</v>
      </c>
    </row>
    <row r="148" spans="1:3" x14ac:dyDescent="0.45">
      <c r="A148" s="1" t="s">
        <v>432</v>
      </c>
      <c r="B148" s="1" t="s">
        <v>142</v>
      </c>
    </row>
    <row r="149" spans="1:3" x14ac:dyDescent="0.45">
      <c r="A149" s="1" t="s">
        <v>433</v>
      </c>
      <c r="B149" s="1" t="s">
        <v>145</v>
      </c>
      <c r="C149" s="1" t="s">
        <v>277</v>
      </c>
    </row>
    <row r="150" spans="1:3" x14ac:dyDescent="0.45">
      <c r="A150" s="1" t="s">
        <v>434</v>
      </c>
      <c r="B150" s="1" t="s">
        <v>147</v>
      </c>
      <c r="C150" s="1" t="s">
        <v>148</v>
      </c>
    </row>
    <row r="151" spans="1:3" x14ac:dyDescent="0.45">
      <c r="A151" s="1" t="s">
        <v>435</v>
      </c>
      <c r="B151" s="1" t="s">
        <v>150</v>
      </c>
      <c r="C151" s="1" t="s">
        <v>333</v>
      </c>
    </row>
    <row r="152" spans="1:3" x14ac:dyDescent="0.45">
      <c r="A152" s="1" t="s">
        <v>436</v>
      </c>
      <c r="B152" s="1" t="s">
        <v>154</v>
      </c>
    </row>
    <row r="153" spans="1:3" x14ac:dyDescent="0.45">
      <c r="A153" s="1" t="s">
        <v>437</v>
      </c>
      <c r="B153" s="1" t="s">
        <v>152</v>
      </c>
    </row>
    <row r="154" spans="1:3" x14ac:dyDescent="0.45">
      <c r="A154" s="1" t="s">
        <v>438</v>
      </c>
      <c r="B154" s="1" t="s">
        <v>156</v>
      </c>
      <c r="C154" s="1" t="s">
        <v>157</v>
      </c>
    </row>
    <row r="155" spans="1:3" x14ac:dyDescent="0.45">
      <c r="A155" s="1" t="s">
        <v>439</v>
      </c>
      <c r="B155" s="1" t="s">
        <v>237</v>
      </c>
    </row>
    <row r="156" spans="1:3" x14ac:dyDescent="0.45">
      <c r="A156" s="1" t="s">
        <v>440</v>
      </c>
      <c r="B156" s="1" t="s">
        <v>238</v>
      </c>
    </row>
    <row r="157" spans="1:3" x14ac:dyDescent="0.45">
      <c r="A157" s="1" t="s">
        <v>441</v>
      </c>
      <c r="B157" s="1" t="s">
        <v>239</v>
      </c>
      <c r="C157" s="1" t="s">
        <v>240</v>
      </c>
    </row>
    <row r="158" spans="1:3" x14ac:dyDescent="0.45">
      <c r="A158" s="1" t="s">
        <v>442</v>
      </c>
      <c r="B158" s="1" t="s">
        <v>168</v>
      </c>
    </row>
    <row r="159" spans="1:3" x14ac:dyDescent="0.45">
      <c r="A159" s="1" t="s">
        <v>443</v>
      </c>
      <c r="B159" s="1" t="s">
        <v>170</v>
      </c>
    </row>
    <row r="160" spans="1:3" x14ac:dyDescent="0.45">
      <c r="A160" s="1" t="s">
        <v>444</v>
      </c>
      <c r="B160" s="1" t="s">
        <v>172</v>
      </c>
    </row>
    <row r="161" spans="1:3" x14ac:dyDescent="0.45">
      <c r="A161" s="1" t="s">
        <v>445</v>
      </c>
      <c r="B161" s="1" t="s">
        <v>174</v>
      </c>
    </row>
    <row r="162" spans="1:3" x14ac:dyDescent="0.45">
      <c r="A162" s="1" t="s">
        <v>446</v>
      </c>
      <c r="B162" s="1" t="s">
        <v>183</v>
      </c>
      <c r="C162" s="1" t="s">
        <v>335</v>
      </c>
    </row>
    <row r="163" spans="1:3" x14ac:dyDescent="0.45">
      <c r="A163" s="1" t="s">
        <v>447</v>
      </c>
      <c r="B163" s="1" t="s">
        <v>346</v>
      </c>
    </row>
    <row r="164" spans="1:3" x14ac:dyDescent="0.45">
      <c r="A164" s="1" t="s">
        <v>448</v>
      </c>
      <c r="B164" s="1" t="s">
        <v>186</v>
      </c>
      <c r="C164" s="1" t="s">
        <v>187</v>
      </c>
    </row>
    <row r="165" spans="1:3" x14ac:dyDescent="0.45">
      <c r="A165" s="1" t="s">
        <v>449</v>
      </c>
      <c r="B165" s="1" t="s">
        <v>189</v>
      </c>
      <c r="C165" s="1" t="s">
        <v>336</v>
      </c>
    </row>
    <row r="166" spans="1:3" x14ac:dyDescent="0.45">
      <c r="A166" s="1" t="s">
        <v>450</v>
      </c>
      <c r="B166" s="1" t="s">
        <v>191</v>
      </c>
      <c r="C166" s="1" t="s">
        <v>336</v>
      </c>
    </row>
    <row r="167" spans="1:3" x14ac:dyDescent="0.45">
      <c r="A167" s="1" t="s">
        <v>451</v>
      </c>
      <c r="B167" s="1" t="s">
        <v>241</v>
      </c>
    </row>
    <row r="168" spans="1:3" x14ac:dyDescent="0.45">
      <c r="A168" s="1" t="s">
        <v>452</v>
      </c>
      <c r="B168" s="1" t="s">
        <v>242</v>
      </c>
      <c r="C168" s="1" t="s">
        <v>243</v>
      </c>
    </row>
    <row r="169" spans="1:3" x14ac:dyDescent="0.45">
      <c r="A169" s="1" t="s">
        <v>453</v>
      </c>
      <c r="B169" s="1" t="s">
        <v>195</v>
      </c>
      <c r="C169" s="1" t="s">
        <v>196</v>
      </c>
    </row>
    <row r="170" spans="1:3" x14ac:dyDescent="0.45">
      <c r="A170" s="1" t="s">
        <v>454</v>
      </c>
      <c r="B170" s="1" t="s">
        <v>244</v>
      </c>
    </row>
    <row r="171" spans="1:3" x14ac:dyDescent="0.45">
      <c r="A171" s="1" t="s">
        <v>455</v>
      </c>
      <c r="B171" s="1" t="s">
        <v>197</v>
      </c>
      <c r="C171" s="1" t="s">
        <v>337</v>
      </c>
    </row>
    <row r="172" spans="1:3" x14ac:dyDescent="0.45">
      <c r="A172" s="1" t="s">
        <v>456</v>
      </c>
      <c r="B172" s="1" t="s">
        <v>198</v>
      </c>
      <c r="C172" s="1" t="s">
        <v>281</v>
      </c>
    </row>
    <row r="173" spans="1:3" x14ac:dyDescent="0.45">
      <c r="A173" s="1" t="s">
        <v>457</v>
      </c>
      <c r="B173" s="1" t="s">
        <v>199</v>
      </c>
    </row>
    <row r="174" spans="1:3" x14ac:dyDescent="0.45">
      <c r="A174" s="1" t="s">
        <v>458</v>
      </c>
      <c r="B174" s="1" t="s">
        <v>200</v>
      </c>
      <c r="C174" s="1" t="s">
        <v>201</v>
      </c>
    </row>
    <row r="175" spans="1:3" x14ac:dyDescent="0.45">
      <c r="A175" s="1" t="s">
        <v>459</v>
      </c>
      <c r="B175" s="1" t="s">
        <v>202</v>
      </c>
    </row>
    <row r="176" spans="1:3" x14ac:dyDescent="0.45">
      <c r="A176" s="1" t="s">
        <v>460</v>
      </c>
      <c r="B176" s="1" t="s">
        <v>461</v>
      </c>
    </row>
    <row r="177" spans="1:3" x14ac:dyDescent="0.45">
      <c r="A177" s="1" t="s">
        <v>462</v>
      </c>
      <c r="B177" s="1" t="s">
        <v>203</v>
      </c>
    </row>
    <row r="178" spans="1:3" x14ac:dyDescent="0.45">
      <c r="A178" s="1" t="s">
        <v>463</v>
      </c>
      <c r="B178" s="1" t="s">
        <v>245</v>
      </c>
      <c r="C178" s="1" t="s">
        <v>285</v>
      </c>
    </row>
    <row r="179" spans="1:3" x14ac:dyDescent="0.45">
      <c r="A179" s="1" t="s">
        <v>464</v>
      </c>
      <c r="B179" s="1" t="s">
        <v>204</v>
      </c>
    </row>
    <row r="180" spans="1:3" x14ac:dyDescent="0.45">
      <c r="A180" s="1" t="s">
        <v>465</v>
      </c>
      <c r="B180" s="1" t="s">
        <v>246</v>
      </c>
      <c r="C180" s="1" t="s">
        <v>378</v>
      </c>
    </row>
    <row r="181" spans="1:3" x14ac:dyDescent="0.45">
      <c r="A181" s="1" t="s">
        <v>466</v>
      </c>
      <c r="B181" s="1" t="s">
        <v>205</v>
      </c>
      <c r="C181" s="1" t="s">
        <v>206</v>
      </c>
    </row>
    <row r="182" spans="1:3" x14ac:dyDescent="0.45">
      <c r="A182" s="1" t="s">
        <v>467</v>
      </c>
      <c r="B182" s="1" t="s">
        <v>207</v>
      </c>
      <c r="C182" s="1" t="s">
        <v>338</v>
      </c>
    </row>
    <row r="183" spans="1:3" x14ac:dyDescent="0.45">
      <c r="A183" s="1" t="s">
        <v>468</v>
      </c>
      <c r="B183" s="1" t="s">
        <v>208</v>
      </c>
      <c r="C183" s="1" t="s">
        <v>469</v>
      </c>
    </row>
    <row r="184" spans="1:3" x14ac:dyDescent="0.45">
      <c r="A184" s="1" t="s">
        <v>470</v>
      </c>
      <c r="B184" s="1" t="s">
        <v>209</v>
      </c>
      <c r="C184" s="1" t="s">
        <v>210</v>
      </c>
    </row>
    <row r="185" spans="1:3" x14ac:dyDescent="0.45">
      <c r="A185" s="1" t="s">
        <v>471</v>
      </c>
      <c r="B185" s="1" t="s">
        <v>211</v>
      </c>
      <c r="C185" s="1" t="s">
        <v>212</v>
      </c>
    </row>
    <row r="186" spans="1:3" x14ac:dyDescent="0.45">
      <c r="A186" s="1" t="s">
        <v>472</v>
      </c>
      <c r="B186" s="1" t="s">
        <v>213</v>
      </c>
    </row>
    <row r="187" spans="1:3" x14ac:dyDescent="0.45">
      <c r="A187" s="1" t="s">
        <v>473</v>
      </c>
      <c r="B187" s="1" t="s">
        <v>214</v>
      </c>
      <c r="C187" s="1" t="s">
        <v>215</v>
      </c>
    </row>
    <row r="188" spans="1:3" x14ac:dyDescent="0.45">
      <c r="A188" s="1" t="s">
        <v>474</v>
      </c>
      <c r="B188" s="1" t="s">
        <v>216</v>
      </c>
      <c r="C188" s="1" t="s">
        <v>282</v>
      </c>
    </row>
    <row r="189" spans="1:3" x14ac:dyDescent="0.45">
      <c r="A189" s="1" t="s">
        <v>475</v>
      </c>
      <c r="B189" s="1" t="s">
        <v>217</v>
      </c>
      <c r="C189" s="1" t="s">
        <v>218</v>
      </c>
    </row>
    <row r="190" spans="1:3" x14ac:dyDescent="0.45">
      <c r="A190" s="1" t="s">
        <v>476</v>
      </c>
      <c r="B190" s="1" t="s">
        <v>477</v>
      </c>
    </row>
    <row r="192" spans="1:3" x14ac:dyDescent="0.45">
      <c r="A192" s="1" t="s">
        <v>286</v>
      </c>
      <c r="B192" s="1" t="s">
        <v>287</v>
      </c>
      <c r="C192" s="1" t="s">
        <v>288</v>
      </c>
    </row>
  </sheetData>
  <sheetProtection algorithmName="SHA-512" hashValue="X+O5VVD3batBtwxwP9Z82TpoccUm9V++9eoBW60hQTKwLH/Nlfo0XLBQgq7Ga3kL26dfBXjs9o/8iKyuAmCOuA==" saltValue="+G0+Y0VpmfKwcQBwr+MMfA==" spinCount="100000" sheet="1" objects="1" scenarios="1" selectLockedCells="1" selectUnlockedCells="1"/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①大学情報・紹介文</vt:lpstr>
      <vt:lpstr>②スタッフ</vt:lpstr>
      <vt:lpstr>③エントリー</vt:lpstr>
      <vt:lpstr>印刷用</vt:lpstr>
      <vt:lpstr>マスター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2025-07-24T04:13:18Z</cp:lastPrinted>
  <dcterms:created xsi:type="dcterms:W3CDTF">2024-03-22T01:51:27Z</dcterms:created>
  <dcterms:modified xsi:type="dcterms:W3CDTF">2026-02-12T01:47:49Z</dcterms:modified>
</cp:coreProperties>
</file>